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J:\_2020\Zlín- S-PROJEKT_MU_OKO_Závorový systém\PS 01 - Závorový systém\TISK\"/>
    </mc:Choice>
  </mc:AlternateContent>
  <bookViews>
    <workbookView xWindow="0" yWindow="0" windowWidth="0" windowHeight="0"/>
  </bookViews>
  <sheets>
    <sheet name="Rekapitulace stavby" sheetId="1" r:id="rId1"/>
    <sheet name="PS01 - Závorový systém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'PS01 - Závorový systém'!$C$116:$K$177</definedName>
    <definedName name="_xlnm.Print_Area" localSheetId="1">'PS01 - Závorový systém'!$C$4:$J$76,'PS01 - Závorový systém'!$C$104:$K$177</definedName>
    <definedName name="_xlnm.Print_Titles" localSheetId="1">'PS01 - Závorový systém'!$116:$116</definedName>
    <definedName name="_xlnm.Print_Area" localSheetId="2">'Seznam figur'!$C$4:$G$12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176"/>
  <c r="BH176"/>
  <c r="BG176"/>
  <c r="BF176"/>
  <c r="T176"/>
  <c r="R176"/>
  <c r="P176"/>
  <c r="BI169"/>
  <c r="BH169"/>
  <c r="BG169"/>
  <c r="BF169"/>
  <c r="T169"/>
  <c r="R169"/>
  <c r="P169"/>
  <c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R156"/>
  <c r="P156"/>
  <c r="BI154"/>
  <c r="BH154"/>
  <c r="BG154"/>
  <c r="BF154"/>
  <c r="T154"/>
  <c r="R154"/>
  <c r="P154"/>
  <c r="BI146"/>
  <c r="BH146"/>
  <c r="BG146"/>
  <c r="BF146"/>
  <c r="T146"/>
  <c r="R146"/>
  <c r="P146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J114"/>
  <c r="F111"/>
  <c r="E109"/>
  <c r="J92"/>
  <c r="F89"/>
  <c r="E87"/>
  <c r="J21"/>
  <c r="E21"/>
  <c r="J91"/>
  <c r="J20"/>
  <c r="J18"/>
  <c r="E18"/>
  <c r="F114"/>
  <c r="J17"/>
  <c r="J15"/>
  <c r="E15"/>
  <c r="F113"/>
  <c r="J14"/>
  <c r="J12"/>
  <c r="J111"/>
  <c r="E7"/>
  <c r="E85"/>
  <c i="1" r="L90"/>
  <c r="AM90"/>
  <c r="AM89"/>
  <c r="L89"/>
  <c r="AM87"/>
  <c r="L87"/>
  <c r="L85"/>
  <c r="L84"/>
  <c i="2" r="BK176"/>
  <c r="J176"/>
  <c r="BK169"/>
  <c r="J169"/>
  <c r="BK164"/>
  <c r="J164"/>
  <c r="BK161"/>
  <c r="J161"/>
  <c r="J154"/>
  <c r="BK146"/>
  <c r="BK136"/>
  <c r="J134"/>
  <c r="J130"/>
  <c r="BK127"/>
  <c r="BK124"/>
  <c r="BK119"/>
  <c r="J156"/>
  <c r="BK154"/>
  <c r="J138"/>
  <c r="J127"/>
  <c r="J124"/>
  <c r="BK156"/>
  <c r="J146"/>
  <c r="BK138"/>
  <c r="J136"/>
  <c r="BK134"/>
  <c r="BK130"/>
  <c r="J119"/>
  <c i="1" r="AS94"/>
  <c i="2" l="1" r="BK118"/>
  <c r="J118"/>
  <c r="J97"/>
  <c r="P118"/>
  <c r="P117"/>
  <c i="1" r="AU95"/>
  <c i="2" r="R118"/>
  <c r="R117"/>
  <c r="T118"/>
  <c r="T117"/>
  <c r="F91"/>
  <c r="E107"/>
  <c r="J113"/>
  <c r="BE127"/>
  <c r="BE130"/>
  <c r="BE136"/>
  <c r="BE154"/>
  <c r="J89"/>
  <c r="F92"/>
  <c r="BE134"/>
  <c r="BE138"/>
  <c r="BE146"/>
  <c r="BE156"/>
  <c r="BE119"/>
  <c r="BE124"/>
  <c r="BE161"/>
  <c r="BE164"/>
  <c r="BE169"/>
  <c r="BE176"/>
  <c r="F34"/>
  <c i="1" r="BA95"/>
  <c r="BA94"/>
  <c r="W30"/>
  <c i="2" r="F35"/>
  <c i="1" r="BB95"/>
  <c r="BB94"/>
  <c r="W31"/>
  <c r="AU94"/>
  <c i="2" r="F36"/>
  <c i="1" r="BC95"/>
  <c r="BC94"/>
  <c r="AY94"/>
  <c i="2" r="J34"/>
  <c i="1" r="AW95"/>
  <c i="2" r="F37"/>
  <c i="1" r="BD95"/>
  <c r="BD94"/>
  <c r="W33"/>
  <c i="2" l="1" r="BK117"/>
  <c r="J117"/>
  <c r="J96"/>
  <c i="1" r="AX94"/>
  <c r="W32"/>
  <c r="AW94"/>
  <c r="AK30"/>
  <c i="2" r="F33"/>
  <c i="1" r="AZ95"/>
  <c r="AZ94"/>
  <c r="W29"/>
  <c i="2" r="J33"/>
  <c i="1" r="AV95"/>
  <c r="AT95"/>
  <c l="1" r="AV94"/>
  <c r="AK29"/>
  <c i="2" r="J30"/>
  <c i="1" r="AG95"/>
  <c r="AG94"/>
  <c l="1" r="AN95"/>
  <c i="2" r="J39"/>
  <c i="1"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<sst xmlns="http://schemas.openxmlformats.org/spreadsheetml/2006/main">
  <si>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</si>
  <si>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</si>
  <si>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</si>
  <si>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</si>
  <si>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</si>
  <si>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{efc71cdc-8865-4d8e-bfc3-9a5762cd353f}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</si>
  <si>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</si>
  <si>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</si>
  <si>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</si>
  <si>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</si>
  <si>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</si>
  <si>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</si>
  <si>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</si>
  <si>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</si>
  <si>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2020_03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</si>
  <si>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</si>
  <si>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</si>
  <si>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Zlín, OKO Zlín - Tř. T. Bati modernizace objektu č.p. 508 a č.p. 5682</t>
  </si>
  <si>
    <t>0,1</t>
  </si>
  <si>
    <t>KSO:</t>
  </si>
  <si>
    <t>CC-CZ:</t>
  </si>
  <si>
    <t>1</t>
  </si>
  <si>
    <t>Místo:</t>
  </si>
  <si>
    <t>S-Projekt</t>
  </si>
  <si>
    <t>Datum:</t>
  </si>
  <si>
    <t>10. 3. 2020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</si>
  <si>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</si>
  <si>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</si>
  <si>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</si>
  <si>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</si>
  <si>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</si>
  <si>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</si>
  <si>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</si>
  <si>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</si>
  <si>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</si>
  <si>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</si>
  <si>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</si>
  <si>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Urban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</si>
  <si>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</si>
  <si>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</si>
  <si>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</si>
  <si>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</si>
  <si>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</si>
  <si>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</si>
  <si>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</si>
  <si>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</si>
  <si>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</si>
  <si>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</si>
  <si>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</si>
  <si>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</si>
  <si>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</si>
  <si>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</si>
  <si>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</si>
  <si>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</si>
  <si>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</si>
  <si>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</si>
  <si>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</si>
  <si>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</si>
  <si>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</si>
  <si>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</si>
  <si>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</si>
  <si>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</si>
  <si>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</si>
  <si>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</si>
  <si>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</si>
  <si>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</si>
  <si>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</si>
  <si>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</si>
  <si>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</si>
  <si>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</si>
  <si>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</si>
  <si>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</si>
  <si>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</si>
  <si>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</si>
  <si>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</si>
  <si>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</si>
  <si>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</si>
  <si>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</si>
  <si>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</si>
  <si>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</si>
  <si>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</si>
  <si>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</si>
  <si>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</si>
  <si>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</si>
  <si>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</si>
  <si>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Závorový systém</t>
  </si>
  <si>
    <t>PRO</t>
  </si>
  <si>
    <t>{c9f76bc6-f2f4-4919-beba-a9a05554fcf8}</t>
  </si>
  <si>
    <t>2</t>
  </si>
  <si>
    <t>KRYCÍ LIST SOUPISU PRACÍ</t>
  </si>
  <si>
    <t>Objekt:</t>
  </si>
  <si>
    <t>PS01 - Závorový systém</t>
  </si>
  <si>
    <t>REKAPITULACE ČLENĚNÍ SOUPISU PRACÍ</t>
  </si>
  <si>
    <t>Kód dílu - Popis</t>
  </si>
  <si>
    <t>Cena celkem [CZK]</t>
  </si>
  <si>
    <t>Náklady ze soupisu prací</t>
  </si>
  <si>
    <t>-1</t>
  </si>
  <si>
    <t>OST - ZÁVOROVÝ SYSTÉM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</si>
  <si>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</si>
  <si>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</si>
  <si>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</si>
  <si>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</si>
  <si>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</si>
  <si>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</si>
  <si>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</si>
  <si>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</si>
  <si>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</si>
  <si>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</si>
  <si>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</si>
  <si>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</si>
  <si>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</si>
  <si>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</si>
  <si>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ZÁVOROVÝ SYSTÉM</t>
  </si>
  <si>
    <t>4</t>
  </si>
  <si>
    <t>ROZPOCET</t>
  </si>
  <si>
    <t>M</t>
  </si>
  <si>
    <t>APTL</t>
  </si>
  <si>
    <t>Automatický platební terminál</t>
  </si>
  <si>
    <t>ks</t>
  </si>
  <si>
    <t>8</t>
  </si>
  <si>
    <t>1025355631</t>
  </si>
  <si>
    <t>PP</t>
  </si>
  <si>
    <t>VV</t>
  </si>
  <si>
    <t>"Automatický platební terminál,řídící elektronika bez OS, čtyřřádkový modrobílý LCD displej, topení, napájení 230VAC/110VAC, základ_rám"1</t>
  </si>
  <si>
    <t>"platba -mince/bankovou s recyklátorem/platba kartou"</t>
  </si>
  <si>
    <t>"otřesové čidlo včetně alarmu pro neoprávněné vniknutí"</t>
  </si>
  <si>
    <t>PT1</t>
  </si>
  <si>
    <t>Příjezdový terminál</t>
  </si>
  <si>
    <t>-388898665</t>
  </si>
  <si>
    <t>"antivandal provedení,IP interkom-VOIP"1</t>
  </si>
  <si>
    <t>3</t>
  </si>
  <si>
    <t>VT</t>
  </si>
  <si>
    <t>Výjezdový terminál</t>
  </si>
  <si>
    <t>209551862</t>
  </si>
  <si>
    <t>"antivandal provedení"1</t>
  </si>
  <si>
    <t>10.3</t>
  </si>
  <si>
    <t>MT terminál</t>
  </si>
  <si>
    <t>-133394204</t>
  </si>
  <si>
    <t>LT terminál</t>
  </si>
  <si>
    <t>"Základní sestava,čtečka karet, IP intercom, čtyřřádkový displej 4 x 20 znaků, řídící, elektronika pro ovládání závory - samostatně stojící" 1</t>
  </si>
  <si>
    <t>"Základní sestava,čtečka karet, IP intercom, čtyřřádkový displej 4 x 20 znaků, řídící, elektronika pro ovládání závory - na fasádu" 1</t>
  </si>
  <si>
    <t>5</t>
  </si>
  <si>
    <t>10.1</t>
  </si>
  <si>
    <t>Návěstidlo 2.100, LED 230V</t>
  </si>
  <si>
    <t>1735535026</t>
  </si>
  <si>
    <t>Návěstidlo ZIRslim 2.200/SPINNEA LED 40-48V DIM (RG) vč. PC konzol</t>
  </si>
  <si>
    <t>6</t>
  </si>
  <si>
    <t>60.2</t>
  </si>
  <si>
    <t>Stolní telefon audio VOIP (PoE)</t>
  </si>
  <si>
    <t>-2066536048</t>
  </si>
  <si>
    <t>7</t>
  </si>
  <si>
    <t>AZ</t>
  </si>
  <si>
    <t>Automatická závora</t>
  </si>
  <si>
    <t>-1489926942</t>
  </si>
  <si>
    <t>základový rám, indukční detekce, ráhno do 3,0m (Závora neobsahuje bezpečnostní čidlo přítomnosti osoby pod závorou objednává se jako samostatná polož)</t>
  </si>
  <si>
    <t>"PŘÍJEZD SEVER"1</t>
  </si>
  <si>
    <t>"VÝJEZD SEVER"1</t>
  </si>
  <si>
    <t>"PRŮJEZD PODZEMNÍ STÁNÍ"1</t>
  </si>
  <si>
    <t>"PŘÍJEZD/VÝJEZD - JIH (RAMPA)"1</t>
  </si>
  <si>
    <t>Součet</t>
  </si>
  <si>
    <t>IS</t>
  </si>
  <si>
    <t>Indukční smyčka</t>
  </si>
  <si>
    <t>296089430</t>
  </si>
  <si>
    <t>řezání smyčky včetně zalití zálivkovou hmotou, pro nové povrchy uložení pod novou obrusnou vrstvu, zatažení do technologie</t>
  </si>
  <si>
    <t>"PŘÍJEZD SEVER"2</t>
  </si>
  <si>
    <t>"VÝJEZD SEVER"2</t>
  </si>
  <si>
    <t>"PRŮJEZD PODZEMNÍ STÁNÍ"3</t>
  </si>
  <si>
    <t>"PŘÍJEZD/VÝJEZD - JIH (RAMPA)"3</t>
  </si>
  <si>
    <t>9</t>
  </si>
  <si>
    <t>SW</t>
  </si>
  <si>
    <t>Switch</t>
  </si>
  <si>
    <t>726457978</t>
  </si>
  <si>
    <t>Switch pro přívod optotrasy (aktivní prvek)</t>
  </si>
  <si>
    <t>SW01</t>
  </si>
  <si>
    <t>SERVER včetně OS+ SW Parkování</t>
  </si>
  <si>
    <t>1294577222</t>
  </si>
  <si>
    <t>"modul pro parkování pro správu parkovacího systému, správu ABONENTŮ/REZIDENTŮ, monitorování funkcí systémů, vzdálený přistup do systému vrámci sítě"1</t>
  </si>
  <si>
    <t>"server včetně OS"1</t>
  </si>
  <si>
    <t>11</t>
  </si>
  <si>
    <t>PK</t>
  </si>
  <si>
    <t>Přehledová kamera na sloup/sloupek</t>
  </si>
  <si>
    <t>1209744128</t>
  </si>
  <si>
    <t>Přehledová kamera</t>
  </si>
  <si>
    <t>"držák kamery na sloup, umístění dle dodavatele,kamera, elektronika pro zpracování a přenos obrazu na server - minimalizovat"2</t>
  </si>
  <si>
    <t>12</t>
  </si>
  <si>
    <t>Kabely</t>
  </si>
  <si>
    <t>Vnitřní kabelové rozvody v rámci ostrůvku/vjezd - výjezd</t>
  </si>
  <si>
    <t>-</t>
  </si>
  <si>
    <t>-881958539</t>
  </si>
  <si>
    <t>Vnitřní kabelové rozvody v rámci ostrůvku</t>
  </si>
  <si>
    <t>"vnitřní kabelové rozvody v technologickém ostrůvku SEVER - příjezd a výjezd + dopojení vzdálené závory s čtečkou karet na fasádě"1</t>
  </si>
  <si>
    <t xml:space="preserve">" propojení 2x kamer do Platebního terminálu + propojení  příjezd/výjed JIH - Závory a MT"1</t>
  </si>
  <si>
    <t>13</t>
  </si>
  <si>
    <t>K</t>
  </si>
  <si>
    <t>Základ</t>
  </si>
  <si>
    <t>Osazení kotevních prvků do betonu (koordinace prací) včetně základků</t>
  </si>
  <si>
    <t>-1887013115</t>
  </si>
  <si>
    <t>osazení základků terminálů a závor</t>
  </si>
  <si>
    <t>"PŘÍJEZDOVÝ TERMINÁL základek"1</t>
  </si>
  <si>
    <t>"VÝJEZDOVÝ TERMINÁL základek"1</t>
  </si>
  <si>
    <t>"MALÝ TERMINÁL základek"1</t>
  </si>
  <si>
    <t>"AUTOMATICKÁ ZÁVORA základek"4</t>
  </si>
  <si>
    <t>"AUTOMATICKÝ PLATEBNÍ TERMINÁL"4</t>
  </si>
  <si>
    <t>14</t>
  </si>
  <si>
    <t>Práce</t>
  </si>
  <si>
    <t>Instalace závorového systému</t>
  </si>
  <si>
    <t>-142587100</t>
  </si>
  <si>
    <t>SEZNAM FIGUR</t>
  </si>
  <si>
    <t>Výměra</t>
  </si>
  <si>
    <t xml:space="preserve"> PS01</t>
  </si>
  <si>
    <t>TK_R1CH</t>
  </si>
  <si>
    <t>Kabelová trasa v chodníku (ASF)</t>
  </si>
  <si>
    <t>m</t>
  </si>
  <si>
    <t>23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</si>
</sst>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18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21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26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27</v>
      </c>
    </row>
    <row r="10" s="1" customFormat="1" ht="12" customHeight="1">
      <c r="B10" s="20"/>
      <c r="C10" s="21"/>
      <c r="D10" s="31" t="s">
        <v>28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29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18</v>
      </c>
    </row>
    <row r="11" s="1" customFormat="1" ht="18.48" customHeight="1">
      <c r="B11" s="20"/>
      <c r="C11" s="21"/>
      <c r="D11" s="21"/>
      <c r="E11" s="26" t="s">
        <v>30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31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18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18</v>
      </c>
    </row>
    <row r="13" s="1" customFormat="1" ht="12" customHeight="1">
      <c r="B13" s="20"/>
      <c r="C13" s="21"/>
      <c r="D13" s="31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29</v>
      </c>
      <c r="AL13" s="21"/>
      <c r="AM13" s="21"/>
      <c r="AN13" s="33" t="s">
        <v>33</v>
      </c>
      <c r="AO13" s="21"/>
      <c r="AP13" s="21"/>
      <c r="AQ13" s="21"/>
      <c r="AR13" s="19"/>
      <c r="BE13" s="30"/>
      <c r="BS13" s="16" t="s">
        <v>18</v>
      </c>
    </row>
    <row r="14">
      <c r="B14" s="20"/>
      <c r="C14" s="21"/>
      <c r="D14" s="21"/>
      <c r="E14" s="33" t="s">
        <v>33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31</v>
      </c>
      <c r="AL14" s="21"/>
      <c r="AM14" s="21"/>
      <c r="AN14" s="33" t="s">
        <v>33</v>
      </c>
      <c r="AO14" s="21"/>
      <c r="AP14" s="21"/>
      <c r="AQ14" s="21"/>
      <c r="AR14" s="19"/>
      <c r="BE14" s="30"/>
      <c r="BS14" s="16" t="s">
        <v>18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29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31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29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31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35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53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54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55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54</v>
      </c>
      <c r="AI60" s="41"/>
      <c r="AJ60" s="41"/>
      <c r="AK60" s="41"/>
      <c r="AL60" s="41"/>
      <c r="AM60" s="63" t="s">
        <v>55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56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57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54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55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54</v>
      </c>
      <c r="AI75" s="41"/>
      <c r="AJ75" s="41"/>
      <c r="AK75" s="41"/>
      <c r="AL75" s="41"/>
      <c r="AM75" s="63" t="s">
        <v>55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58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2020_03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Zlín, OKO Zlín - Tř. T. Bati modernizace objektu č.p. 508 a č.p. 5682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22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S-Projekt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24</v>
      </c>
      <c r="AJ87" s="39"/>
      <c r="AK87" s="39"/>
      <c r="AL87" s="39"/>
      <c r="AM87" s="78" t="str">
        <f>IF(AN8= "","",AN8)</f>
        <v>10. 3. 2020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28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34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59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32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36</v>
      </c>
      <c r="AJ90" s="39"/>
      <c r="AK90" s="39"/>
      <c r="AL90" s="39"/>
      <c r="AM90" s="79" t="str">
        <f>IF(E20="","",E20)</f>
        <v>Urban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60</v>
      </c>
      <c r="D92" s="93"/>
      <c r="E92" s="93"/>
      <c r="F92" s="93"/>
      <c r="G92" s="93"/>
      <c r="H92" s="94"/>
      <c r="I92" s="95" t="s">
        <v>61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62</v>
      </c>
      <c r="AH92" s="93"/>
      <c r="AI92" s="93"/>
      <c r="AJ92" s="93"/>
      <c r="AK92" s="93"/>
      <c r="AL92" s="93"/>
      <c r="AM92" s="93"/>
      <c r="AN92" s="95" t="s">
        <v>63</v>
      </c>
      <c r="AO92" s="93"/>
      <c r="AP92" s="97"/>
      <c r="AQ92" s="98" t="s">
        <v>64</v>
      </c>
      <c r="AR92" s="43"/>
      <c r="AS92" s="99" t="s">
        <v>65</v>
      </c>
      <c r="AT92" s="100" t="s">
        <v>66</v>
      </c>
      <c r="AU92" s="100" t="s">
        <v>67</v>
      </c>
      <c r="AV92" s="100" t="s">
        <v>68</v>
      </c>
      <c r="AW92" s="100" t="s">
        <v>69</v>
      </c>
      <c r="AX92" s="100" t="s">
        <v>70</v>
      </c>
      <c r="AY92" s="100" t="s">
        <v>71</v>
      </c>
      <c r="AZ92" s="100" t="s">
        <v>72</v>
      </c>
      <c r="BA92" s="100" t="s">
        <v>73</v>
      </c>
      <c r="BB92" s="100" t="s">
        <v>74</v>
      </c>
      <c r="BC92" s="100" t="s">
        <v>75</v>
      </c>
      <c r="BD92" s="101" t="s">
        <v>76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77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78</v>
      </c>
      <c r="BT94" s="116" t="s">
        <v>79</v>
      </c>
      <c r="BU94" s="117" t="s">
        <v>80</v>
      </c>
      <c r="BV94" s="116" t="s">
        <v>81</v>
      </c>
      <c r="BW94" s="116" t="s">
        <v>5</v>
      </c>
      <c r="BX94" s="116" t="s">
        <v>82</v>
      </c>
      <c r="CL94" s="116" t="s">
        <v>1</v>
      </c>
    </row>
    <row r="95" s="7" customFormat="1" ht="16.5" customHeight="1">
      <c r="A95" s="118" t="s">
        <v>83</v>
      </c>
      <c r="B95" s="119"/>
      <c r="C95" s="120"/>
      <c r="D95" s="121" t="s">
        <v>84</v>
      </c>
      <c r="E95" s="121"/>
      <c r="F95" s="121"/>
      <c r="G95" s="121"/>
      <c r="H95" s="121"/>
      <c r="I95" s="122"/>
      <c r="J95" s="121" t="s">
        <v>85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'PS01 - Závorový systém'!J30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86</v>
      </c>
      <c r="AR95" s="125"/>
      <c r="AS95" s="126">
        <v>0</v>
      </c>
      <c r="AT95" s="127">
        <f>ROUND(SUM(AV95:AW95),2)</f>
        <v>0</v>
      </c>
      <c r="AU95" s="128">
        <f>'PS01 - Závorový systém'!P117</f>
        <v>0</v>
      </c>
      <c r="AV95" s="127">
        <f>'PS01 - Závorový systém'!J33</f>
        <v>0</v>
      </c>
      <c r="AW95" s="127">
        <f>'PS01 - Závorový systém'!J34</f>
        <v>0</v>
      </c>
      <c r="AX95" s="127">
        <f>'PS01 - Závorový systém'!J35</f>
        <v>0</v>
      </c>
      <c r="AY95" s="127">
        <f>'PS01 - Závorový systém'!J36</f>
        <v>0</v>
      </c>
      <c r="AZ95" s="127">
        <f>'PS01 - Závorový systém'!F33</f>
        <v>0</v>
      </c>
      <c r="BA95" s="127">
        <f>'PS01 - Závorový systém'!F34</f>
        <v>0</v>
      </c>
      <c r="BB95" s="127">
        <f>'PS01 - Závorový systém'!F35</f>
        <v>0</v>
      </c>
      <c r="BC95" s="127">
        <f>'PS01 - Závorový systém'!F36</f>
        <v>0</v>
      </c>
      <c r="BD95" s="129">
        <f>'PS01 - Závorový systém'!F37</f>
        <v>0</v>
      </c>
      <c r="BE95" s="7"/>
      <c r="BT95" s="130" t="s">
        <v>21</v>
      </c>
      <c r="BV95" s="130" t="s">
        <v>81</v>
      </c>
      <c r="BW95" s="130" t="s">
        <v>87</v>
      </c>
      <c r="BX95" s="130" t="s">
        <v>5</v>
      </c>
      <c r="CL95" s="130" t="s">
        <v>1</v>
      </c>
      <c r="CM95" s="130" t="s">
        <v>88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acMD8qtGRT7Xw9m4kN1jM1Ou3HwQgiSh3IPEDbguQTVnmNMytk10zYYyfh5HBJ6BVOPBuhYUjQE6WuS98MdXtw==" hashValue="mut2zRsWG6WoIRwg7kx7teLA8ButDG2btdJxhUUnVBMPJ4whlJkkXouABd8YShWDcaLsl9Kuj8pjVNbIr0W8x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S01 - Závorový systém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19"/>
      <c r="AT3" s="16" t="s">
        <v>88</v>
      </c>
    </row>
    <row r="4" s="1" customFormat="1" ht="24.96" customHeight="1">
      <c r="B4" s="19"/>
      <c r="D4" s="135" t="s">
        <v>89</v>
      </c>
      <c r="I4" s="131"/>
      <c r="L4" s="19"/>
      <c r="M4" s="136" t="s">
        <v>10</v>
      </c>
      <c r="AT4" s="16" t="s">
        <v>4</v>
      </c>
    </row>
    <row r="5" s="1" customFormat="1" ht="6.96" customHeight="1">
      <c r="B5" s="19"/>
      <c r="I5" s="131"/>
      <c r="L5" s="19"/>
    </row>
    <row r="6" s="1" customFormat="1" ht="12" customHeight="1">
      <c r="B6" s="19"/>
      <c r="D6" s="137" t="s">
        <v>16</v>
      </c>
      <c r="I6" s="131"/>
      <c r="L6" s="19"/>
    </row>
    <row r="7" s="1" customFormat="1" ht="16.5" customHeight="1">
      <c r="B7" s="19"/>
      <c r="E7" s="138" t="str">
        <f>'Rekapitulace stavby'!K6</f>
        <v>Zlín, OKO Zlín - Tř. T. Bati modernizace objektu č.p. 508 a č.p. 5682</v>
      </c>
      <c r="F7" s="137"/>
      <c r="G7" s="137"/>
      <c r="H7" s="137"/>
      <c r="I7" s="131"/>
      <c r="L7" s="19"/>
    </row>
    <row r="8" s="2" customFormat="1" ht="12" customHeight="1">
      <c r="A8" s="37"/>
      <c r="B8" s="43"/>
      <c r="C8" s="37"/>
      <c r="D8" s="137" t="s">
        <v>90</v>
      </c>
      <c r="E8" s="37"/>
      <c r="F8" s="37"/>
      <c r="G8" s="37"/>
      <c r="H8" s="37"/>
      <c r="I8" s="139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0" t="s">
        <v>91</v>
      </c>
      <c r="F9" s="37"/>
      <c r="G9" s="37"/>
      <c r="H9" s="37"/>
      <c r="I9" s="139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9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7" t="s">
        <v>19</v>
      </c>
      <c r="E11" s="37"/>
      <c r="F11" s="141" t="s">
        <v>1</v>
      </c>
      <c r="G11" s="37"/>
      <c r="H11" s="37"/>
      <c r="I11" s="142" t="s">
        <v>20</v>
      </c>
      <c r="J11" s="141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7" t="s">
        <v>22</v>
      </c>
      <c r="E12" s="37"/>
      <c r="F12" s="141" t="s">
        <v>30</v>
      </c>
      <c r="G12" s="37"/>
      <c r="H12" s="37"/>
      <c r="I12" s="142" t="s">
        <v>24</v>
      </c>
      <c r="J12" s="143" t="str">
        <f>'Rekapitulace stavby'!AN8</f>
        <v>10. 3. 2020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9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7" t="s">
        <v>28</v>
      </c>
      <c r="E14" s="37"/>
      <c r="F14" s="37"/>
      <c r="G14" s="37"/>
      <c r="H14" s="37"/>
      <c r="I14" s="142" t="s">
        <v>29</v>
      </c>
      <c r="J14" s="141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1" t="str">
        <f>IF('Rekapitulace stavby'!E11="","",'Rekapitulace stavby'!E11)</f>
        <v xml:space="preserve"> </v>
      </c>
      <c r="F15" s="37"/>
      <c r="G15" s="37"/>
      <c r="H15" s="37"/>
      <c r="I15" s="142" t="s">
        <v>31</v>
      </c>
      <c r="J15" s="141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9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7" t="s">
        <v>32</v>
      </c>
      <c r="E17" s="37"/>
      <c r="F17" s="37"/>
      <c r="G17" s="37"/>
      <c r="H17" s="37"/>
      <c r="I17" s="142" t="s">
        <v>29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1"/>
      <c r="G18" s="141"/>
      <c r="H18" s="141"/>
      <c r="I18" s="142" t="s">
        <v>31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9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7" t="s">
        <v>34</v>
      </c>
      <c r="E20" s="37"/>
      <c r="F20" s="37"/>
      <c r="G20" s="37"/>
      <c r="H20" s="37"/>
      <c r="I20" s="142" t="s">
        <v>29</v>
      </c>
      <c r="J20" s="141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1" t="str">
        <f>IF('Rekapitulace stavby'!E17="","",'Rekapitulace stavby'!E17)</f>
        <v xml:space="preserve"> </v>
      </c>
      <c r="F21" s="37"/>
      <c r="G21" s="37"/>
      <c r="H21" s="37"/>
      <c r="I21" s="142" t="s">
        <v>31</v>
      </c>
      <c r="J21" s="141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9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7" t="s">
        <v>36</v>
      </c>
      <c r="E23" s="37"/>
      <c r="F23" s="37"/>
      <c r="G23" s="37"/>
      <c r="H23" s="37"/>
      <c r="I23" s="142" t="s">
        <v>29</v>
      </c>
      <c r="J23" s="141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1" t="s">
        <v>37</v>
      </c>
      <c r="F24" s="37"/>
      <c r="G24" s="37"/>
      <c r="H24" s="37"/>
      <c r="I24" s="142" t="s">
        <v>31</v>
      </c>
      <c r="J24" s="141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9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7" t="s">
        <v>38</v>
      </c>
      <c r="E26" s="37"/>
      <c r="F26" s="37"/>
      <c r="G26" s="37"/>
      <c r="H26" s="37"/>
      <c r="I26" s="139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9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50"/>
      <c r="J29" s="149"/>
      <c r="K29" s="14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39</v>
      </c>
      <c r="E30" s="37"/>
      <c r="F30" s="37"/>
      <c r="G30" s="37"/>
      <c r="H30" s="37"/>
      <c r="I30" s="139"/>
      <c r="J30" s="152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50"/>
      <c r="J31" s="149"/>
      <c r="K31" s="14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41</v>
      </c>
      <c r="G32" s="37"/>
      <c r="H32" s="37"/>
      <c r="I32" s="154" t="s">
        <v>40</v>
      </c>
      <c r="J32" s="153" t="s">
        <v>42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5" t="s">
        <v>43</v>
      </c>
      <c r="E33" s="137" t="s">
        <v>44</v>
      </c>
      <c r="F33" s="156">
        <f>ROUND((SUM(BE117:BE177)),  2)</f>
        <v>0</v>
      </c>
      <c r="G33" s="37"/>
      <c r="H33" s="37"/>
      <c r="I33" s="157">
        <v>0.20999999999999999</v>
      </c>
      <c r="J33" s="156">
        <f>ROUND(((SUM(BE117:BE177))*I33),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7" t="s">
        <v>45</v>
      </c>
      <c r="F34" s="156">
        <f>ROUND((SUM(BF117:BF177)),  2)</f>
        <v>0</v>
      </c>
      <c r="G34" s="37"/>
      <c r="H34" s="37"/>
      <c r="I34" s="157">
        <v>0.14999999999999999</v>
      </c>
      <c r="J34" s="156">
        <f>ROUND(((SUM(BF117:BF177))*I34),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7" t="s">
        <v>46</v>
      </c>
      <c r="F35" s="156">
        <f>ROUND((SUM(BG117:BG177)),  2)</f>
        <v>0</v>
      </c>
      <c r="G35" s="37"/>
      <c r="H35" s="37"/>
      <c r="I35" s="157">
        <v>0.20999999999999999</v>
      </c>
      <c r="J35" s="156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7" t="s">
        <v>47</v>
      </c>
      <c r="F36" s="156">
        <f>ROUND((SUM(BH117:BH177)),  2)</f>
        <v>0</v>
      </c>
      <c r="G36" s="37"/>
      <c r="H36" s="37"/>
      <c r="I36" s="157">
        <v>0.14999999999999999</v>
      </c>
      <c r="J36" s="156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7" t="s">
        <v>48</v>
      </c>
      <c r="F37" s="156">
        <f>ROUND((SUM(BI117:BI177)),  2)</f>
        <v>0</v>
      </c>
      <c r="G37" s="37"/>
      <c r="H37" s="37"/>
      <c r="I37" s="157">
        <v>0</v>
      </c>
      <c r="J37" s="156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9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8"/>
      <c r="D39" s="159" t="s">
        <v>49</v>
      </c>
      <c r="E39" s="160"/>
      <c r="F39" s="160"/>
      <c r="G39" s="161" t="s">
        <v>50</v>
      </c>
      <c r="H39" s="162" t="s">
        <v>51</v>
      </c>
      <c r="I39" s="163"/>
      <c r="J39" s="164">
        <f>SUM(J30:J37)</f>
        <v>0</v>
      </c>
      <c r="K39" s="165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39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1"/>
      <c r="L41" s="19"/>
    </row>
    <row r="42" s="1" customFormat="1" ht="14.4" customHeight="1">
      <c r="B42" s="19"/>
      <c r="I42" s="131"/>
      <c r="L42" s="19"/>
    </row>
    <row r="43" s="1" customFormat="1" ht="14.4" customHeight="1">
      <c r="B43" s="19"/>
      <c r="I43" s="131"/>
      <c r="L43" s="19"/>
    </row>
    <row r="44" s="1" customFormat="1" ht="14.4" customHeight="1">
      <c r="B44" s="19"/>
      <c r="I44" s="131"/>
      <c r="L44" s="19"/>
    </row>
    <row r="45" s="1" customFormat="1" ht="14.4" customHeight="1">
      <c r="B45" s="19"/>
      <c r="I45" s="131"/>
      <c r="L45" s="19"/>
    </row>
    <row r="46" s="1" customFormat="1" ht="14.4" customHeight="1">
      <c r="B46" s="19"/>
      <c r="I46" s="131"/>
      <c r="L46" s="19"/>
    </row>
    <row r="47" s="1" customFormat="1" ht="14.4" customHeight="1">
      <c r="B47" s="19"/>
      <c r="I47" s="131"/>
      <c r="L47" s="19"/>
    </row>
    <row r="48" s="1" customFormat="1" ht="14.4" customHeight="1">
      <c r="B48" s="19"/>
      <c r="I48" s="131"/>
      <c r="L48" s="19"/>
    </row>
    <row r="49" s="1" customFormat="1" ht="14.4" customHeight="1">
      <c r="B49" s="19"/>
      <c r="I49" s="131"/>
      <c r="L49" s="19"/>
    </row>
    <row r="50" s="2" customFormat="1" ht="14.4" customHeight="1">
      <c r="B50" s="62"/>
      <c r="D50" s="166" t="s">
        <v>52</v>
      </c>
      <c r="E50" s="167"/>
      <c r="F50" s="167"/>
      <c r="G50" s="166" t="s">
        <v>53</v>
      </c>
      <c r="H50" s="167"/>
      <c r="I50" s="168"/>
      <c r="J50" s="167"/>
      <c r="K50" s="16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9" t="s">
        <v>54</v>
      </c>
      <c r="E61" s="170"/>
      <c r="F61" s="171" t="s">
        <v>55</v>
      </c>
      <c r="G61" s="169" t="s">
        <v>54</v>
      </c>
      <c r="H61" s="170"/>
      <c r="I61" s="172"/>
      <c r="J61" s="173" t="s">
        <v>55</v>
      </c>
      <c r="K61" s="170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6" t="s">
        <v>56</v>
      </c>
      <c r="E65" s="174"/>
      <c r="F65" s="174"/>
      <c r="G65" s="166" t="s">
        <v>57</v>
      </c>
      <c r="H65" s="174"/>
      <c r="I65" s="175"/>
      <c r="J65" s="174"/>
      <c r="K65" s="17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9" t="s">
        <v>54</v>
      </c>
      <c r="E76" s="170"/>
      <c r="F76" s="171" t="s">
        <v>55</v>
      </c>
      <c r="G76" s="169" t="s">
        <v>54</v>
      </c>
      <c r="H76" s="170"/>
      <c r="I76" s="172"/>
      <c r="J76" s="173" t="s">
        <v>55</v>
      </c>
      <c r="K76" s="170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6"/>
      <c r="C77" s="177"/>
      <c r="D77" s="177"/>
      <c r="E77" s="177"/>
      <c r="F77" s="177"/>
      <c r="G77" s="177"/>
      <c r="H77" s="177"/>
      <c r="I77" s="178"/>
      <c r="J77" s="177"/>
      <c r="K77" s="177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79"/>
      <c r="C81" s="180"/>
      <c r="D81" s="180"/>
      <c r="E81" s="180"/>
      <c r="F81" s="180"/>
      <c r="G81" s="180"/>
      <c r="H81" s="180"/>
      <c r="I81" s="181"/>
      <c r="J81" s="180"/>
      <c r="K81" s="180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1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Zlín, OKO Zlín - Tř. T. Bati modernizace objektu č.p. 508 a č.p. 5682</v>
      </c>
      <c r="F85" s="31"/>
      <c r="G85" s="31"/>
      <c r="H85" s="31"/>
      <c r="I85" s="1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1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PS01 - Závorový systém</v>
      </c>
      <c r="F87" s="39"/>
      <c r="G87" s="39"/>
      <c r="H87" s="39"/>
      <c r="I87" s="1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22</v>
      </c>
      <c r="D89" s="39"/>
      <c r="E89" s="39"/>
      <c r="F89" s="26" t="str">
        <f>F12</f>
        <v xml:space="preserve"> </v>
      </c>
      <c r="G89" s="39"/>
      <c r="H89" s="39"/>
      <c r="I89" s="142" t="s">
        <v>24</v>
      </c>
      <c r="J89" s="78" t="str">
        <f>IF(J12="","",J12)</f>
        <v>10. 3. 2020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28</v>
      </c>
      <c r="D91" s="39"/>
      <c r="E91" s="39"/>
      <c r="F91" s="26" t="str">
        <f>E15</f>
        <v xml:space="preserve"> </v>
      </c>
      <c r="G91" s="39"/>
      <c r="H91" s="39"/>
      <c r="I91" s="142" t="s">
        <v>34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32</v>
      </c>
      <c r="D92" s="39"/>
      <c r="E92" s="39"/>
      <c r="F92" s="26" t="str">
        <f>IF(E18="","",E18)</f>
        <v>Vyplň údaj</v>
      </c>
      <c r="G92" s="39"/>
      <c r="H92" s="39"/>
      <c r="I92" s="142" t="s">
        <v>36</v>
      </c>
      <c r="J92" s="35" t="str">
        <f>E24</f>
        <v>Urban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83" t="s">
        <v>93</v>
      </c>
      <c r="D94" s="184"/>
      <c r="E94" s="184"/>
      <c r="F94" s="184"/>
      <c r="G94" s="184"/>
      <c r="H94" s="184"/>
      <c r="I94" s="185"/>
      <c r="J94" s="186" t="s">
        <v>94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87" t="s">
        <v>95</v>
      </c>
      <c r="D96" s="39"/>
      <c r="E96" s="39"/>
      <c r="F96" s="39"/>
      <c r="G96" s="39"/>
      <c r="H96" s="39"/>
      <c r="I96" s="1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hidden="1" s="9" customFormat="1" ht="24.96" customHeight="1">
      <c r="A97" s="9"/>
      <c r="B97" s="188"/>
      <c r="C97" s="189"/>
      <c r="D97" s="190" t="s">
        <v>97</v>
      </c>
      <c r="E97" s="191"/>
      <c r="F97" s="191"/>
      <c r="G97" s="191"/>
      <c r="H97" s="191"/>
      <c r="I97" s="192"/>
      <c r="J97" s="193">
        <f>J118</f>
        <v>0</v>
      </c>
      <c r="K97" s="189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1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178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/>
    <row r="101" hidden="1"/>
    <row r="102" hidden="1"/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181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98</v>
      </c>
      <c r="D104" s="39"/>
      <c r="E104" s="39"/>
      <c r="F104" s="39"/>
      <c r="G104" s="39"/>
      <c r="H104" s="39"/>
      <c r="I104" s="1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1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1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82" t="str">
        <f>E7</f>
        <v>Zlín, OKO Zlín - Tř. T. Bati modernizace objektu č.p. 508 a č.p. 5682</v>
      </c>
      <c r="F107" s="31"/>
      <c r="G107" s="31"/>
      <c r="H107" s="31"/>
      <c r="I107" s="1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90</v>
      </c>
      <c r="D108" s="39"/>
      <c r="E108" s="39"/>
      <c r="F108" s="39"/>
      <c r="G108" s="39"/>
      <c r="H108" s="39"/>
      <c r="I108" s="1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PS01 - Závorový systém</v>
      </c>
      <c r="F109" s="39"/>
      <c r="G109" s="39"/>
      <c r="H109" s="39"/>
      <c r="I109" s="1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1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22</v>
      </c>
      <c r="D111" s="39"/>
      <c r="E111" s="39"/>
      <c r="F111" s="26" t="str">
        <f>F12</f>
        <v xml:space="preserve"> </v>
      </c>
      <c r="G111" s="39"/>
      <c r="H111" s="39"/>
      <c r="I111" s="142" t="s">
        <v>24</v>
      </c>
      <c r="J111" s="78" t="str">
        <f>IF(J12="","",J12)</f>
        <v>10. 3. 2020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1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28</v>
      </c>
      <c r="D113" s="39"/>
      <c r="E113" s="39"/>
      <c r="F113" s="26" t="str">
        <f>E15</f>
        <v xml:space="preserve"> </v>
      </c>
      <c r="G113" s="39"/>
      <c r="H113" s="39"/>
      <c r="I113" s="142" t="s">
        <v>34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32</v>
      </c>
      <c r="D114" s="39"/>
      <c r="E114" s="39"/>
      <c r="F114" s="26" t="str">
        <f>IF(E18="","",E18)</f>
        <v>Vyplň údaj</v>
      </c>
      <c r="G114" s="39"/>
      <c r="H114" s="39"/>
      <c r="I114" s="142" t="s">
        <v>36</v>
      </c>
      <c r="J114" s="35" t="str">
        <f>E24</f>
        <v>Urban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1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0" customFormat="1" ht="29.28" customHeight="1">
      <c r="A116" s="195"/>
      <c r="B116" s="196"/>
      <c r="C116" s="197" t="s">
        <v>99</v>
      </c>
      <c r="D116" s="198" t="s">
        <v>64</v>
      </c>
      <c r="E116" s="198" t="s">
        <v>60</v>
      </c>
      <c r="F116" s="198" t="s">
        <v>61</v>
      </c>
      <c r="G116" s="198" t="s">
        <v>100</v>
      </c>
      <c r="H116" s="198" t="s">
        <v>101</v>
      </c>
      <c r="I116" s="199" t="s">
        <v>102</v>
      </c>
      <c r="J116" s="200" t="s">
        <v>94</v>
      </c>
      <c r="K116" s="201" t="s">
        <v>103</v>
      </c>
      <c r="L116" s="202"/>
      <c r="M116" s="99" t="s">
        <v>1</v>
      </c>
      <c r="N116" s="100" t="s">
        <v>43</v>
      </c>
      <c r="O116" s="100" t="s">
        <v>104</v>
      </c>
      <c r="P116" s="100" t="s">
        <v>105</v>
      </c>
      <c r="Q116" s="100" t="s">
        <v>106</v>
      </c>
      <c r="R116" s="100" t="s">
        <v>107</v>
      </c>
      <c r="S116" s="100" t="s">
        <v>108</v>
      </c>
      <c r="T116" s="101" t="s">
        <v>109</v>
      </c>
      <c r="U116" s="195"/>
      <c r="V116" s="195"/>
      <c r="W116" s="195"/>
      <c r="X116" s="195"/>
      <c r="Y116" s="195"/>
      <c r="Z116" s="195"/>
      <c r="AA116" s="195"/>
      <c r="AB116" s="195"/>
      <c r="AC116" s="195"/>
      <c r="AD116" s="195"/>
      <c r="AE116" s="195"/>
    </row>
    <row r="117" s="2" customFormat="1" ht="22.8" customHeight="1">
      <c r="A117" s="37"/>
      <c r="B117" s="38"/>
      <c r="C117" s="106" t="s">
        <v>110</v>
      </c>
      <c r="D117" s="39"/>
      <c r="E117" s="39"/>
      <c r="F117" s="39"/>
      <c r="G117" s="39"/>
      <c r="H117" s="39"/>
      <c r="I117" s="139"/>
      <c r="J117" s="203">
        <f>BK117</f>
        <v>0</v>
      </c>
      <c r="K117" s="39"/>
      <c r="L117" s="43"/>
      <c r="M117" s="102"/>
      <c r="N117" s="204"/>
      <c r="O117" s="103"/>
      <c r="P117" s="205">
        <f>P118</f>
        <v>0</v>
      </c>
      <c r="Q117" s="103"/>
      <c r="R117" s="205">
        <f>R118</f>
        <v>0</v>
      </c>
      <c r="S117" s="103"/>
      <c r="T117" s="206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78</v>
      </c>
      <c r="AU117" s="16" t="s">
        <v>96</v>
      </c>
      <c r="BK117" s="207">
        <f>BK118</f>
        <v>0</v>
      </c>
    </row>
    <row r="118" s="11" customFormat="1" ht="25.92" customHeight="1">
      <c r="A118" s="11"/>
      <c r="B118" s="208"/>
      <c r="C118" s="209"/>
      <c r="D118" s="210" t="s">
        <v>78</v>
      </c>
      <c r="E118" s="211" t="s">
        <v>111</v>
      </c>
      <c r="F118" s="211" t="s">
        <v>112</v>
      </c>
      <c r="G118" s="209"/>
      <c r="H118" s="209"/>
      <c r="I118" s="212"/>
      <c r="J118" s="213">
        <f>BK118</f>
        <v>0</v>
      </c>
      <c r="K118" s="209"/>
      <c r="L118" s="214"/>
      <c r="M118" s="215"/>
      <c r="N118" s="216"/>
      <c r="O118" s="216"/>
      <c r="P118" s="217">
        <f>SUM(P119:P177)</f>
        <v>0</v>
      </c>
      <c r="Q118" s="216"/>
      <c r="R118" s="217">
        <f>SUM(R119:R177)</f>
        <v>0</v>
      </c>
      <c r="S118" s="216"/>
      <c r="T118" s="218">
        <f>SUM(T119:T177)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19" t="s">
        <v>113</v>
      </c>
      <c r="AT118" s="220" t="s">
        <v>78</v>
      </c>
      <c r="AU118" s="220" t="s">
        <v>79</v>
      </c>
      <c r="AY118" s="219" t="s">
        <v>114</v>
      </c>
      <c r="BK118" s="221">
        <f>SUM(BK119:BK177)</f>
        <v>0</v>
      </c>
    </row>
    <row r="119" s="2" customFormat="1" ht="16.5" customHeight="1">
      <c r="A119" s="37"/>
      <c r="B119" s="38"/>
      <c r="C119" s="222" t="s">
        <v>21</v>
      </c>
      <c r="D119" s="222" t="s">
        <v>115</v>
      </c>
      <c r="E119" s="223" t="s">
        <v>116</v>
      </c>
      <c r="F119" s="224" t="s">
        <v>117</v>
      </c>
      <c r="G119" s="225" t="s">
        <v>118</v>
      </c>
      <c r="H119" s="226">
        <v>1</v>
      </c>
      <c r="I119" s="227"/>
      <c r="J119" s="228">
        <f>ROUND(I119*H119,2)</f>
        <v>0</v>
      </c>
      <c r="K119" s="229"/>
      <c r="L119" s="230"/>
      <c r="M119" s="231" t="s">
        <v>1</v>
      </c>
      <c r="N119" s="232" t="s">
        <v>44</v>
      </c>
      <c r="O119" s="90"/>
      <c r="P119" s="233">
        <f>O119*H119</f>
        <v>0</v>
      </c>
      <c r="Q119" s="233">
        <v>0</v>
      </c>
      <c r="R119" s="233">
        <f>Q119*H119</f>
        <v>0</v>
      </c>
      <c r="S119" s="233">
        <v>0</v>
      </c>
      <c r="T119" s="23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35" t="s">
        <v>119</v>
      </c>
      <c r="AT119" s="235" t="s">
        <v>115</v>
      </c>
      <c r="AU119" s="235" t="s">
        <v>21</v>
      </c>
      <c r="AY119" s="16" t="s">
        <v>114</v>
      </c>
      <c r="BE119" s="236">
        <f>IF(N119="základní",J119,0)</f>
        <v>0</v>
      </c>
      <c r="BF119" s="236">
        <f>IF(N119="snížená",J119,0)</f>
        <v>0</v>
      </c>
      <c r="BG119" s="236">
        <f>IF(N119="zákl. přenesená",J119,0)</f>
        <v>0</v>
      </c>
      <c r="BH119" s="236">
        <f>IF(N119="sníž. přenesená",J119,0)</f>
        <v>0</v>
      </c>
      <c r="BI119" s="236">
        <f>IF(N119="nulová",J119,0)</f>
        <v>0</v>
      </c>
      <c r="BJ119" s="16" t="s">
        <v>21</v>
      </c>
      <c r="BK119" s="236">
        <f>ROUND(I119*H119,2)</f>
        <v>0</v>
      </c>
      <c r="BL119" s="16" t="s">
        <v>113</v>
      </c>
      <c r="BM119" s="235" t="s">
        <v>120</v>
      </c>
    </row>
    <row r="120" s="2" customFormat="1">
      <c r="A120" s="37"/>
      <c r="B120" s="38"/>
      <c r="C120" s="39"/>
      <c r="D120" s="237" t="s">
        <v>121</v>
      </c>
      <c r="E120" s="39"/>
      <c r="F120" s="238" t="s">
        <v>117</v>
      </c>
      <c r="G120" s="39"/>
      <c r="H120" s="39"/>
      <c r="I120" s="139"/>
      <c r="J120" s="39"/>
      <c r="K120" s="39"/>
      <c r="L120" s="43"/>
      <c r="M120" s="239"/>
      <c r="N120" s="240"/>
      <c r="O120" s="90"/>
      <c r="P120" s="90"/>
      <c r="Q120" s="90"/>
      <c r="R120" s="90"/>
      <c r="S120" s="90"/>
      <c r="T120" s="91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121</v>
      </c>
      <c r="AU120" s="16" t="s">
        <v>21</v>
      </c>
    </row>
    <row r="121" s="12" customFormat="1">
      <c r="A121" s="12"/>
      <c r="B121" s="241"/>
      <c r="C121" s="242"/>
      <c r="D121" s="237" t="s">
        <v>122</v>
      </c>
      <c r="E121" s="243" t="s">
        <v>1</v>
      </c>
      <c r="F121" s="244" t="s">
        <v>123</v>
      </c>
      <c r="G121" s="242"/>
      <c r="H121" s="245">
        <v>1</v>
      </c>
      <c r="I121" s="246"/>
      <c r="J121" s="242"/>
      <c r="K121" s="242"/>
      <c r="L121" s="247"/>
      <c r="M121" s="248"/>
      <c r="N121" s="249"/>
      <c r="O121" s="249"/>
      <c r="P121" s="249"/>
      <c r="Q121" s="249"/>
      <c r="R121" s="249"/>
      <c r="S121" s="249"/>
      <c r="T121" s="250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51" t="s">
        <v>122</v>
      </c>
      <c r="AU121" s="251" t="s">
        <v>21</v>
      </c>
      <c r="AV121" s="12" t="s">
        <v>88</v>
      </c>
      <c r="AW121" s="12" t="s">
        <v>35</v>
      </c>
      <c r="AX121" s="12" t="s">
        <v>21</v>
      </c>
      <c r="AY121" s="251" t="s">
        <v>114</v>
      </c>
    </row>
    <row r="122" s="13" customFormat="1">
      <c r="A122" s="13"/>
      <c r="B122" s="252"/>
      <c r="C122" s="253"/>
      <c r="D122" s="237" t="s">
        <v>122</v>
      </c>
      <c r="E122" s="254" t="s">
        <v>1</v>
      </c>
      <c r="F122" s="255" t="s">
        <v>124</v>
      </c>
      <c r="G122" s="253"/>
      <c r="H122" s="254" t="s">
        <v>1</v>
      </c>
      <c r="I122" s="256"/>
      <c r="J122" s="253"/>
      <c r="K122" s="253"/>
      <c r="L122" s="257"/>
      <c r="M122" s="258"/>
      <c r="N122" s="259"/>
      <c r="O122" s="259"/>
      <c r="P122" s="259"/>
      <c r="Q122" s="259"/>
      <c r="R122" s="259"/>
      <c r="S122" s="259"/>
      <c r="T122" s="26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61" t="s">
        <v>122</v>
      </c>
      <c r="AU122" s="261" t="s">
        <v>21</v>
      </c>
      <c r="AV122" s="13" t="s">
        <v>21</v>
      </c>
      <c r="AW122" s="13" t="s">
        <v>35</v>
      </c>
      <c r="AX122" s="13" t="s">
        <v>79</v>
      </c>
      <c r="AY122" s="261" t="s">
        <v>114</v>
      </c>
    </row>
    <row r="123" s="13" customFormat="1">
      <c r="A123" s="13"/>
      <c r="B123" s="252"/>
      <c r="C123" s="253"/>
      <c r="D123" s="237" t="s">
        <v>122</v>
      </c>
      <c r="E123" s="254" t="s">
        <v>1</v>
      </c>
      <c r="F123" s="255" t="s">
        <v>125</v>
      </c>
      <c r="G123" s="253"/>
      <c r="H123" s="254" t="s">
        <v>1</v>
      </c>
      <c r="I123" s="256"/>
      <c r="J123" s="253"/>
      <c r="K123" s="253"/>
      <c r="L123" s="257"/>
      <c r="M123" s="258"/>
      <c r="N123" s="259"/>
      <c r="O123" s="259"/>
      <c r="P123" s="259"/>
      <c r="Q123" s="259"/>
      <c r="R123" s="259"/>
      <c r="S123" s="259"/>
      <c r="T123" s="26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1" t="s">
        <v>122</v>
      </c>
      <c r="AU123" s="261" t="s">
        <v>21</v>
      </c>
      <c r="AV123" s="13" t="s">
        <v>21</v>
      </c>
      <c r="AW123" s="13" t="s">
        <v>35</v>
      </c>
      <c r="AX123" s="13" t="s">
        <v>79</v>
      </c>
      <c r="AY123" s="261" t="s">
        <v>114</v>
      </c>
    </row>
    <row r="124" s="2" customFormat="1" ht="16.5" customHeight="1">
      <c r="A124" s="37"/>
      <c r="B124" s="38"/>
      <c r="C124" s="222" t="s">
        <v>88</v>
      </c>
      <c r="D124" s="222" t="s">
        <v>115</v>
      </c>
      <c r="E124" s="223" t="s">
        <v>126</v>
      </c>
      <c r="F124" s="224" t="s">
        <v>127</v>
      </c>
      <c r="G124" s="225" t="s">
        <v>118</v>
      </c>
      <c r="H124" s="226">
        <v>1</v>
      </c>
      <c r="I124" s="227"/>
      <c r="J124" s="228">
        <f>ROUND(I124*H124,2)</f>
        <v>0</v>
      </c>
      <c r="K124" s="229"/>
      <c r="L124" s="230"/>
      <c r="M124" s="231" t="s">
        <v>1</v>
      </c>
      <c r="N124" s="232" t="s">
        <v>44</v>
      </c>
      <c r="O124" s="90"/>
      <c r="P124" s="233">
        <f>O124*H124</f>
        <v>0</v>
      </c>
      <c r="Q124" s="233">
        <v>0</v>
      </c>
      <c r="R124" s="233">
        <f>Q124*H124</f>
        <v>0</v>
      </c>
      <c r="S124" s="233">
        <v>0</v>
      </c>
      <c r="T124" s="23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5" t="s">
        <v>119</v>
      </c>
      <c r="AT124" s="235" t="s">
        <v>115</v>
      </c>
      <c r="AU124" s="235" t="s">
        <v>21</v>
      </c>
      <c r="AY124" s="16" t="s">
        <v>114</v>
      </c>
      <c r="BE124" s="236">
        <f>IF(N124="základní",J124,0)</f>
        <v>0</v>
      </c>
      <c r="BF124" s="236">
        <f>IF(N124="snížená",J124,0)</f>
        <v>0</v>
      </c>
      <c r="BG124" s="236">
        <f>IF(N124="zákl. přenesená",J124,0)</f>
        <v>0</v>
      </c>
      <c r="BH124" s="236">
        <f>IF(N124="sníž. přenesená",J124,0)</f>
        <v>0</v>
      </c>
      <c r="BI124" s="236">
        <f>IF(N124="nulová",J124,0)</f>
        <v>0</v>
      </c>
      <c r="BJ124" s="16" t="s">
        <v>21</v>
      </c>
      <c r="BK124" s="236">
        <f>ROUND(I124*H124,2)</f>
        <v>0</v>
      </c>
      <c r="BL124" s="16" t="s">
        <v>113</v>
      </c>
      <c r="BM124" s="235" t="s">
        <v>128</v>
      </c>
    </row>
    <row r="125" s="2" customFormat="1">
      <c r="A125" s="37"/>
      <c r="B125" s="38"/>
      <c r="C125" s="39"/>
      <c r="D125" s="237" t="s">
        <v>121</v>
      </c>
      <c r="E125" s="39"/>
      <c r="F125" s="238" t="s">
        <v>127</v>
      </c>
      <c r="G125" s="39"/>
      <c r="H125" s="39"/>
      <c r="I125" s="139"/>
      <c r="J125" s="39"/>
      <c r="K125" s="39"/>
      <c r="L125" s="43"/>
      <c r="M125" s="239"/>
      <c r="N125" s="240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121</v>
      </c>
      <c r="AU125" s="16" t="s">
        <v>21</v>
      </c>
    </row>
    <row r="126" s="12" customFormat="1">
      <c r="A126" s="12"/>
      <c r="B126" s="241"/>
      <c r="C126" s="242"/>
      <c r="D126" s="237" t="s">
        <v>122</v>
      </c>
      <c r="E126" s="243" t="s">
        <v>1</v>
      </c>
      <c r="F126" s="244" t="s">
        <v>129</v>
      </c>
      <c r="G126" s="242"/>
      <c r="H126" s="245">
        <v>1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51" t="s">
        <v>122</v>
      </c>
      <c r="AU126" s="251" t="s">
        <v>21</v>
      </c>
      <c r="AV126" s="12" t="s">
        <v>88</v>
      </c>
      <c r="AW126" s="12" t="s">
        <v>35</v>
      </c>
      <c r="AX126" s="12" t="s">
        <v>21</v>
      </c>
      <c r="AY126" s="251" t="s">
        <v>114</v>
      </c>
    </row>
    <row r="127" s="2" customFormat="1" ht="16.5" customHeight="1">
      <c r="A127" s="37"/>
      <c r="B127" s="38"/>
      <c r="C127" s="222" t="s">
        <v>130</v>
      </c>
      <c r="D127" s="222" t="s">
        <v>115</v>
      </c>
      <c r="E127" s="223" t="s">
        <v>131</v>
      </c>
      <c r="F127" s="224" t="s">
        <v>132</v>
      </c>
      <c r="G127" s="225" t="s">
        <v>118</v>
      </c>
      <c r="H127" s="226">
        <v>1</v>
      </c>
      <c r="I127" s="227"/>
      <c r="J127" s="228">
        <f>ROUND(I127*H127,2)</f>
        <v>0</v>
      </c>
      <c r="K127" s="229"/>
      <c r="L127" s="230"/>
      <c r="M127" s="231" t="s">
        <v>1</v>
      </c>
      <c r="N127" s="232" t="s">
        <v>44</v>
      </c>
      <c r="O127" s="90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5" t="s">
        <v>119</v>
      </c>
      <c r="AT127" s="235" t="s">
        <v>115</v>
      </c>
      <c r="AU127" s="235" t="s">
        <v>21</v>
      </c>
      <c r="AY127" s="16" t="s">
        <v>114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6" t="s">
        <v>21</v>
      </c>
      <c r="BK127" s="236">
        <f>ROUND(I127*H127,2)</f>
        <v>0</v>
      </c>
      <c r="BL127" s="16" t="s">
        <v>113</v>
      </c>
      <c r="BM127" s="235" t="s">
        <v>133</v>
      </c>
    </row>
    <row r="128" s="2" customFormat="1">
      <c r="A128" s="37"/>
      <c r="B128" s="38"/>
      <c r="C128" s="39"/>
      <c r="D128" s="237" t="s">
        <v>121</v>
      </c>
      <c r="E128" s="39"/>
      <c r="F128" s="238" t="s">
        <v>132</v>
      </c>
      <c r="G128" s="39"/>
      <c r="H128" s="39"/>
      <c r="I128" s="139"/>
      <c r="J128" s="39"/>
      <c r="K128" s="39"/>
      <c r="L128" s="43"/>
      <c r="M128" s="239"/>
      <c r="N128" s="240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121</v>
      </c>
      <c r="AU128" s="16" t="s">
        <v>21</v>
      </c>
    </row>
    <row r="129" s="12" customFormat="1">
      <c r="A129" s="12"/>
      <c r="B129" s="241"/>
      <c r="C129" s="242"/>
      <c r="D129" s="237" t="s">
        <v>122</v>
      </c>
      <c r="E129" s="243" t="s">
        <v>1</v>
      </c>
      <c r="F129" s="244" t="s">
        <v>134</v>
      </c>
      <c r="G129" s="242"/>
      <c r="H129" s="245">
        <v>1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51" t="s">
        <v>122</v>
      </c>
      <c r="AU129" s="251" t="s">
        <v>21</v>
      </c>
      <c r="AV129" s="12" t="s">
        <v>88</v>
      </c>
      <c r="AW129" s="12" t="s">
        <v>35</v>
      </c>
      <c r="AX129" s="12" t="s">
        <v>21</v>
      </c>
      <c r="AY129" s="251" t="s">
        <v>114</v>
      </c>
    </row>
    <row r="130" s="2" customFormat="1" ht="16.5" customHeight="1">
      <c r="A130" s="37"/>
      <c r="B130" s="38"/>
      <c r="C130" s="222" t="s">
        <v>113</v>
      </c>
      <c r="D130" s="222" t="s">
        <v>115</v>
      </c>
      <c r="E130" s="223" t="s">
        <v>135</v>
      </c>
      <c r="F130" s="224" t="s">
        <v>136</v>
      </c>
      <c r="G130" s="225" t="s">
        <v>118</v>
      </c>
      <c r="H130" s="226">
        <v>2</v>
      </c>
      <c r="I130" s="227"/>
      <c r="J130" s="228">
        <f>ROUND(I130*H130,2)</f>
        <v>0</v>
      </c>
      <c r="K130" s="229"/>
      <c r="L130" s="230"/>
      <c r="M130" s="231" t="s">
        <v>1</v>
      </c>
      <c r="N130" s="232" t="s">
        <v>44</v>
      </c>
      <c r="O130" s="90"/>
      <c r="P130" s="233">
        <f>O130*H130</f>
        <v>0</v>
      </c>
      <c r="Q130" s="233">
        <v>0</v>
      </c>
      <c r="R130" s="233">
        <f>Q130*H130</f>
        <v>0</v>
      </c>
      <c r="S130" s="233">
        <v>0</v>
      </c>
      <c r="T130" s="23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5" t="s">
        <v>119</v>
      </c>
      <c r="AT130" s="235" t="s">
        <v>115</v>
      </c>
      <c r="AU130" s="235" t="s">
        <v>21</v>
      </c>
      <c r="AY130" s="16" t="s">
        <v>114</v>
      </c>
      <c r="BE130" s="236">
        <f>IF(N130="základní",J130,0)</f>
        <v>0</v>
      </c>
      <c r="BF130" s="236">
        <f>IF(N130="snížená",J130,0)</f>
        <v>0</v>
      </c>
      <c r="BG130" s="236">
        <f>IF(N130="zákl. přenesená",J130,0)</f>
        <v>0</v>
      </c>
      <c r="BH130" s="236">
        <f>IF(N130="sníž. přenesená",J130,0)</f>
        <v>0</v>
      </c>
      <c r="BI130" s="236">
        <f>IF(N130="nulová",J130,0)</f>
        <v>0</v>
      </c>
      <c r="BJ130" s="16" t="s">
        <v>21</v>
      </c>
      <c r="BK130" s="236">
        <f>ROUND(I130*H130,2)</f>
        <v>0</v>
      </c>
      <c r="BL130" s="16" t="s">
        <v>113</v>
      </c>
      <c r="BM130" s="235" t="s">
        <v>137</v>
      </c>
    </row>
    <row r="131" s="2" customFormat="1">
      <c r="A131" s="37"/>
      <c r="B131" s="38"/>
      <c r="C131" s="39"/>
      <c r="D131" s="237" t="s">
        <v>121</v>
      </c>
      <c r="E131" s="39"/>
      <c r="F131" s="238" t="s">
        <v>138</v>
      </c>
      <c r="G131" s="39"/>
      <c r="H131" s="39"/>
      <c r="I131" s="139"/>
      <c r="J131" s="39"/>
      <c r="K131" s="39"/>
      <c r="L131" s="43"/>
      <c r="M131" s="239"/>
      <c r="N131" s="240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121</v>
      </c>
      <c r="AU131" s="16" t="s">
        <v>21</v>
      </c>
    </row>
    <row r="132" s="12" customFormat="1">
      <c r="A132" s="12"/>
      <c r="B132" s="241"/>
      <c r="C132" s="242"/>
      <c r="D132" s="237" t="s">
        <v>122</v>
      </c>
      <c r="E132" s="243" t="s">
        <v>1</v>
      </c>
      <c r="F132" s="244" t="s">
        <v>139</v>
      </c>
      <c r="G132" s="242"/>
      <c r="H132" s="245">
        <v>1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51" t="s">
        <v>122</v>
      </c>
      <c r="AU132" s="251" t="s">
        <v>21</v>
      </c>
      <c r="AV132" s="12" t="s">
        <v>88</v>
      </c>
      <c r="AW132" s="12" t="s">
        <v>35</v>
      </c>
      <c r="AX132" s="12" t="s">
        <v>79</v>
      </c>
      <c r="AY132" s="251" t="s">
        <v>114</v>
      </c>
    </row>
    <row r="133" s="12" customFormat="1">
      <c r="A133" s="12"/>
      <c r="B133" s="241"/>
      <c r="C133" s="242"/>
      <c r="D133" s="237" t="s">
        <v>122</v>
      </c>
      <c r="E133" s="243" t="s">
        <v>1</v>
      </c>
      <c r="F133" s="244" t="s">
        <v>140</v>
      </c>
      <c r="G133" s="242"/>
      <c r="H133" s="245">
        <v>1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51" t="s">
        <v>122</v>
      </c>
      <c r="AU133" s="251" t="s">
        <v>21</v>
      </c>
      <c r="AV133" s="12" t="s">
        <v>88</v>
      </c>
      <c r="AW133" s="12" t="s">
        <v>35</v>
      </c>
      <c r="AX133" s="12" t="s">
        <v>79</v>
      </c>
      <c r="AY133" s="251" t="s">
        <v>114</v>
      </c>
    </row>
    <row r="134" s="2" customFormat="1" ht="16.5" customHeight="1">
      <c r="A134" s="37"/>
      <c r="B134" s="38"/>
      <c r="C134" s="222" t="s">
        <v>141</v>
      </c>
      <c r="D134" s="222" t="s">
        <v>115</v>
      </c>
      <c r="E134" s="223" t="s">
        <v>142</v>
      </c>
      <c r="F134" s="224" t="s">
        <v>143</v>
      </c>
      <c r="G134" s="225" t="s">
        <v>118</v>
      </c>
      <c r="H134" s="226">
        <v>1</v>
      </c>
      <c r="I134" s="227"/>
      <c r="J134" s="228">
        <f>ROUND(I134*H134,2)</f>
        <v>0</v>
      </c>
      <c r="K134" s="229"/>
      <c r="L134" s="230"/>
      <c r="M134" s="231" t="s">
        <v>1</v>
      </c>
      <c r="N134" s="232" t="s">
        <v>44</v>
      </c>
      <c r="O134" s="90"/>
      <c r="P134" s="233">
        <f>O134*H134</f>
        <v>0</v>
      </c>
      <c r="Q134" s="233">
        <v>0</v>
      </c>
      <c r="R134" s="233">
        <f>Q134*H134</f>
        <v>0</v>
      </c>
      <c r="S134" s="233">
        <v>0</v>
      </c>
      <c r="T134" s="23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5" t="s">
        <v>119</v>
      </c>
      <c r="AT134" s="235" t="s">
        <v>115</v>
      </c>
      <c r="AU134" s="235" t="s">
        <v>21</v>
      </c>
      <c r="AY134" s="16" t="s">
        <v>114</v>
      </c>
      <c r="BE134" s="236">
        <f>IF(N134="základní",J134,0)</f>
        <v>0</v>
      </c>
      <c r="BF134" s="236">
        <f>IF(N134="snížená",J134,0)</f>
        <v>0</v>
      </c>
      <c r="BG134" s="236">
        <f>IF(N134="zákl. přenesená",J134,0)</f>
        <v>0</v>
      </c>
      <c r="BH134" s="236">
        <f>IF(N134="sníž. přenesená",J134,0)</f>
        <v>0</v>
      </c>
      <c r="BI134" s="236">
        <f>IF(N134="nulová",J134,0)</f>
        <v>0</v>
      </c>
      <c r="BJ134" s="16" t="s">
        <v>21</v>
      </c>
      <c r="BK134" s="236">
        <f>ROUND(I134*H134,2)</f>
        <v>0</v>
      </c>
      <c r="BL134" s="16" t="s">
        <v>113</v>
      </c>
      <c r="BM134" s="235" t="s">
        <v>144</v>
      </c>
    </row>
    <row r="135" s="2" customFormat="1">
      <c r="A135" s="37"/>
      <c r="B135" s="38"/>
      <c r="C135" s="39"/>
      <c r="D135" s="237" t="s">
        <v>121</v>
      </c>
      <c r="E135" s="39"/>
      <c r="F135" s="238" t="s">
        <v>145</v>
      </c>
      <c r="G135" s="39"/>
      <c r="H135" s="39"/>
      <c r="I135" s="139"/>
      <c r="J135" s="39"/>
      <c r="K135" s="39"/>
      <c r="L135" s="43"/>
      <c r="M135" s="239"/>
      <c r="N135" s="240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121</v>
      </c>
      <c r="AU135" s="16" t="s">
        <v>21</v>
      </c>
    </row>
    <row r="136" s="2" customFormat="1" ht="16.5" customHeight="1">
      <c r="A136" s="37"/>
      <c r="B136" s="38"/>
      <c r="C136" s="222" t="s">
        <v>146</v>
      </c>
      <c r="D136" s="222" t="s">
        <v>115</v>
      </c>
      <c r="E136" s="223" t="s">
        <v>147</v>
      </c>
      <c r="F136" s="224" t="s">
        <v>148</v>
      </c>
      <c r="G136" s="225" t="s">
        <v>118</v>
      </c>
      <c r="H136" s="226">
        <v>1</v>
      </c>
      <c r="I136" s="227"/>
      <c r="J136" s="228">
        <f>ROUND(I136*H136,2)</f>
        <v>0</v>
      </c>
      <c r="K136" s="229"/>
      <c r="L136" s="230"/>
      <c r="M136" s="231" t="s">
        <v>1</v>
      </c>
      <c r="N136" s="232" t="s">
        <v>44</v>
      </c>
      <c r="O136" s="90"/>
      <c r="P136" s="233">
        <f>O136*H136</f>
        <v>0</v>
      </c>
      <c r="Q136" s="233">
        <v>0</v>
      </c>
      <c r="R136" s="233">
        <f>Q136*H136</f>
        <v>0</v>
      </c>
      <c r="S136" s="233">
        <v>0</v>
      </c>
      <c r="T136" s="23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5" t="s">
        <v>119</v>
      </c>
      <c r="AT136" s="235" t="s">
        <v>115</v>
      </c>
      <c r="AU136" s="235" t="s">
        <v>21</v>
      </c>
      <c r="AY136" s="16" t="s">
        <v>114</v>
      </c>
      <c r="BE136" s="236">
        <f>IF(N136="základní",J136,0)</f>
        <v>0</v>
      </c>
      <c r="BF136" s="236">
        <f>IF(N136="snížená",J136,0)</f>
        <v>0</v>
      </c>
      <c r="BG136" s="236">
        <f>IF(N136="zákl. přenesená",J136,0)</f>
        <v>0</v>
      </c>
      <c r="BH136" s="236">
        <f>IF(N136="sníž. přenesená",J136,0)</f>
        <v>0</v>
      </c>
      <c r="BI136" s="236">
        <f>IF(N136="nulová",J136,0)</f>
        <v>0</v>
      </c>
      <c r="BJ136" s="16" t="s">
        <v>21</v>
      </c>
      <c r="BK136" s="236">
        <f>ROUND(I136*H136,2)</f>
        <v>0</v>
      </c>
      <c r="BL136" s="16" t="s">
        <v>113</v>
      </c>
      <c r="BM136" s="235" t="s">
        <v>149</v>
      </c>
    </row>
    <row r="137" s="2" customFormat="1">
      <c r="A137" s="37"/>
      <c r="B137" s="38"/>
      <c r="C137" s="39"/>
      <c r="D137" s="237" t="s">
        <v>121</v>
      </c>
      <c r="E137" s="39"/>
      <c r="F137" s="238" t="s">
        <v>148</v>
      </c>
      <c r="G137" s="39"/>
      <c r="H137" s="39"/>
      <c r="I137" s="139"/>
      <c r="J137" s="39"/>
      <c r="K137" s="39"/>
      <c r="L137" s="43"/>
      <c r="M137" s="239"/>
      <c r="N137" s="240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121</v>
      </c>
      <c r="AU137" s="16" t="s">
        <v>21</v>
      </c>
    </row>
    <row r="138" s="2" customFormat="1" ht="16.5" customHeight="1">
      <c r="A138" s="37"/>
      <c r="B138" s="38"/>
      <c r="C138" s="222" t="s">
        <v>150</v>
      </c>
      <c r="D138" s="222" t="s">
        <v>115</v>
      </c>
      <c r="E138" s="223" t="s">
        <v>151</v>
      </c>
      <c r="F138" s="224" t="s">
        <v>152</v>
      </c>
      <c r="G138" s="225" t="s">
        <v>118</v>
      </c>
      <c r="H138" s="226">
        <v>4</v>
      </c>
      <c r="I138" s="227"/>
      <c r="J138" s="228">
        <f>ROUND(I138*H138,2)</f>
        <v>0</v>
      </c>
      <c r="K138" s="229"/>
      <c r="L138" s="230"/>
      <c r="M138" s="231" t="s">
        <v>1</v>
      </c>
      <c r="N138" s="232" t="s">
        <v>44</v>
      </c>
      <c r="O138" s="90"/>
      <c r="P138" s="233">
        <f>O138*H138</f>
        <v>0</v>
      </c>
      <c r="Q138" s="233">
        <v>0</v>
      </c>
      <c r="R138" s="233">
        <f>Q138*H138</f>
        <v>0</v>
      </c>
      <c r="S138" s="233">
        <v>0</v>
      </c>
      <c r="T138" s="23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5" t="s">
        <v>119</v>
      </c>
      <c r="AT138" s="235" t="s">
        <v>115</v>
      </c>
      <c r="AU138" s="235" t="s">
        <v>21</v>
      </c>
      <c r="AY138" s="16" t="s">
        <v>114</v>
      </c>
      <c r="BE138" s="236">
        <f>IF(N138="základní",J138,0)</f>
        <v>0</v>
      </c>
      <c r="BF138" s="236">
        <f>IF(N138="snížená",J138,0)</f>
        <v>0</v>
      </c>
      <c r="BG138" s="236">
        <f>IF(N138="zákl. přenesená",J138,0)</f>
        <v>0</v>
      </c>
      <c r="BH138" s="236">
        <f>IF(N138="sníž. přenesená",J138,0)</f>
        <v>0</v>
      </c>
      <c r="BI138" s="236">
        <f>IF(N138="nulová",J138,0)</f>
        <v>0</v>
      </c>
      <c r="BJ138" s="16" t="s">
        <v>21</v>
      </c>
      <c r="BK138" s="236">
        <f>ROUND(I138*H138,2)</f>
        <v>0</v>
      </c>
      <c r="BL138" s="16" t="s">
        <v>113</v>
      </c>
      <c r="BM138" s="235" t="s">
        <v>153</v>
      </c>
    </row>
    <row r="139" s="2" customFormat="1">
      <c r="A139" s="37"/>
      <c r="B139" s="38"/>
      <c r="C139" s="39"/>
      <c r="D139" s="237" t="s">
        <v>121</v>
      </c>
      <c r="E139" s="39"/>
      <c r="F139" s="238" t="s">
        <v>152</v>
      </c>
      <c r="G139" s="39"/>
      <c r="H139" s="39"/>
      <c r="I139" s="139"/>
      <c r="J139" s="39"/>
      <c r="K139" s="39"/>
      <c r="L139" s="43"/>
      <c r="M139" s="239"/>
      <c r="N139" s="240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121</v>
      </c>
      <c r="AU139" s="16" t="s">
        <v>21</v>
      </c>
    </row>
    <row r="140" s="13" customFormat="1">
      <c r="A140" s="13"/>
      <c r="B140" s="252"/>
      <c r="C140" s="253"/>
      <c r="D140" s="237" t="s">
        <v>122</v>
      </c>
      <c r="E140" s="254" t="s">
        <v>1</v>
      </c>
      <c r="F140" s="255" t="s">
        <v>154</v>
      </c>
      <c r="G140" s="253"/>
      <c r="H140" s="254" t="s">
        <v>1</v>
      </c>
      <c r="I140" s="256"/>
      <c r="J140" s="253"/>
      <c r="K140" s="253"/>
      <c r="L140" s="257"/>
      <c r="M140" s="258"/>
      <c r="N140" s="259"/>
      <c r="O140" s="259"/>
      <c r="P140" s="259"/>
      <c r="Q140" s="259"/>
      <c r="R140" s="259"/>
      <c r="S140" s="259"/>
      <c r="T140" s="26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1" t="s">
        <v>122</v>
      </c>
      <c r="AU140" s="261" t="s">
        <v>21</v>
      </c>
      <c r="AV140" s="13" t="s">
        <v>21</v>
      </c>
      <c r="AW140" s="13" t="s">
        <v>35</v>
      </c>
      <c r="AX140" s="13" t="s">
        <v>79</v>
      </c>
      <c r="AY140" s="261" t="s">
        <v>114</v>
      </c>
    </row>
    <row r="141" s="12" customFormat="1">
      <c r="A141" s="12"/>
      <c r="B141" s="241"/>
      <c r="C141" s="242"/>
      <c r="D141" s="237" t="s">
        <v>122</v>
      </c>
      <c r="E141" s="243" t="s">
        <v>1</v>
      </c>
      <c r="F141" s="244" t="s">
        <v>155</v>
      </c>
      <c r="G141" s="242"/>
      <c r="H141" s="245">
        <v>1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51" t="s">
        <v>122</v>
      </c>
      <c r="AU141" s="251" t="s">
        <v>21</v>
      </c>
      <c r="AV141" s="12" t="s">
        <v>88</v>
      </c>
      <c r="AW141" s="12" t="s">
        <v>35</v>
      </c>
      <c r="AX141" s="12" t="s">
        <v>79</v>
      </c>
      <c r="AY141" s="251" t="s">
        <v>114</v>
      </c>
    </row>
    <row r="142" s="12" customFormat="1">
      <c r="A142" s="12"/>
      <c r="B142" s="241"/>
      <c r="C142" s="242"/>
      <c r="D142" s="237" t="s">
        <v>122</v>
      </c>
      <c r="E142" s="243" t="s">
        <v>1</v>
      </c>
      <c r="F142" s="244" t="s">
        <v>156</v>
      </c>
      <c r="G142" s="242"/>
      <c r="H142" s="245">
        <v>1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51" t="s">
        <v>122</v>
      </c>
      <c r="AU142" s="251" t="s">
        <v>21</v>
      </c>
      <c r="AV142" s="12" t="s">
        <v>88</v>
      </c>
      <c r="AW142" s="12" t="s">
        <v>35</v>
      </c>
      <c r="AX142" s="12" t="s">
        <v>79</v>
      </c>
      <c r="AY142" s="251" t="s">
        <v>114</v>
      </c>
    </row>
    <row r="143" s="12" customFormat="1">
      <c r="A143" s="12"/>
      <c r="B143" s="241"/>
      <c r="C143" s="242"/>
      <c r="D143" s="237" t="s">
        <v>122</v>
      </c>
      <c r="E143" s="243" t="s">
        <v>1</v>
      </c>
      <c r="F143" s="244" t="s">
        <v>157</v>
      </c>
      <c r="G143" s="242"/>
      <c r="H143" s="245">
        <v>1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51" t="s">
        <v>122</v>
      </c>
      <c r="AU143" s="251" t="s">
        <v>21</v>
      </c>
      <c r="AV143" s="12" t="s">
        <v>88</v>
      </c>
      <c r="AW143" s="12" t="s">
        <v>35</v>
      </c>
      <c r="AX143" s="12" t="s">
        <v>79</v>
      </c>
      <c r="AY143" s="251" t="s">
        <v>114</v>
      </c>
    </row>
    <row r="144" s="12" customFormat="1">
      <c r="A144" s="12"/>
      <c r="B144" s="241"/>
      <c r="C144" s="242"/>
      <c r="D144" s="237" t="s">
        <v>122</v>
      </c>
      <c r="E144" s="243" t="s">
        <v>1</v>
      </c>
      <c r="F144" s="244" t="s">
        <v>158</v>
      </c>
      <c r="G144" s="242"/>
      <c r="H144" s="245">
        <v>1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51" t="s">
        <v>122</v>
      </c>
      <c r="AU144" s="251" t="s">
        <v>21</v>
      </c>
      <c r="AV144" s="12" t="s">
        <v>88</v>
      </c>
      <c r="AW144" s="12" t="s">
        <v>35</v>
      </c>
      <c r="AX144" s="12" t="s">
        <v>79</v>
      </c>
      <c r="AY144" s="251" t="s">
        <v>114</v>
      </c>
    </row>
    <row r="145" s="14" customFormat="1">
      <c r="A145" s="14"/>
      <c r="B145" s="262"/>
      <c r="C145" s="263"/>
      <c r="D145" s="237" t="s">
        <v>122</v>
      </c>
      <c r="E145" s="264" t="s">
        <v>1</v>
      </c>
      <c r="F145" s="265" t="s">
        <v>159</v>
      </c>
      <c r="G145" s="263"/>
      <c r="H145" s="266">
        <v>4</v>
      </c>
      <c r="I145" s="267"/>
      <c r="J145" s="263"/>
      <c r="K145" s="263"/>
      <c r="L145" s="268"/>
      <c r="M145" s="269"/>
      <c r="N145" s="270"/>
      <c r="O145" s="270"/>
      <c r="P145" s="270"/>
      <c r="Q145" s="270"/>
      <c r="R145" s="270"/>
      <c r="S145" s="270"/>
      <c r="T145" s="27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2" t="s">
        <v>122</v>
      </c>
      <c r="AU145" s="272" t="s">
        <v>21</v>
      </c>
      <c r="AV145" s="14" t="s">
        <v>113</v>
      </c>
      <c r="AW145" s="14" t="s">
        <v>35</v>
      </c>
      <c r="AX145" s="14" t="s">
        <v>21</v>
      </c>
      <c r="AY145" s="272" t="s">
        <v>114</v>
      </c>
    </row>
    <row r="146" s="2" customFormat="1" ht="16.5" customHeight="1">
      <c r="A146" s="37"/>
      <c r="B146" s="38"/>
      <c r="C146" s="222" t="s">
        <v>119</v>
      </c>
      <c r="D146" s="222" t="s">
        <v>115</v>
      </c>
      <c r="E146" s="223" t="s">
        <v>160</v>
      </c>
      <c r="F146" s="224" t="s">
        <v>161</v>
      </c>
      <c r="G146" s="225" t="s">
        <v>118</v>
      </c>
      <c r="H146" s="226">
        <v>10</v>
      </c>
      <c r="I146" s="227"/>
      <c r="J146" s="228">
        <f>ROUND(I146*H146,2)</f>
        <v>0</v>
      </c>
      <c r="K146" s="229"/>
      <c r="L146" s="230"/>
      <c r="M146" s="231" t="s">
        <v>1</v>
      </c>
      <c r="N146" s="232" t="s">
        <v>44</v>
      </c>
      <c r="O146" s="90"/>
      <c r="P146" s="233">
        <f>O146*H146</f>
        <v>0</v>
      </c>
      <c r="Q146" s="233">
        <v>0</v>
      </c>
      <c r="R146" s="233">
        <f>Q146*H146</f>
        <v>0</v>
      </c>
      <c r="S146" s="233">
        <v>0</v>
      </c>
      <c r="T146" s="23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5" t="s">
        <v>119</v>
      </c>
      <c r="AT146" s="235" t="s">
        <v>115</v>
      </c>
      <c r="AU146" s="235" t="s">
        <v>21</v>
      </c>
      <c r="AY146" s="16" t="s">
        <v>114</v>
      </c>
      <c r="BE146" s="236">
        <f>IF(N146="základní",J146,0)</f>
        <v>0</v>
      </c>
      <c r="BF146" s="236">
        <f>IF(N146="snížená",J146,0)</f>
        <v>0</v>
      </c>
      <c r="BG146" s="236">
        <f>IF(N146="zákl. přenesená",J146,0)</f>
        <v>0</v>
      </c>
      <c r="BH146" s="236">
        <f>IF(N146="sníž. přenesená",J146,0)</f>
        <v>0</v>
      </c>
      <c r="BI146" s="236">
        <f>IF(N146="nulová",J146,0)</f>
        <v>0</v>
      </c>
      <c r="BJ146" s="16" t="s">
        <v>21</v>
      </c>
      <c r="BK146" s="236">
        <f>ROUND(I146*H146,2)</f>
        <v>0</v>
      </c>
      <c r="BL146" s="16" t="s">
        <v>113</v>
      </c>
      <c r="BM146" s="235" t="s">
        <v>162</v>
      </c>
    </row>
    <row r="147" s="2" customFormat="1">
      <c r="A147" s="37"/>
      <c r="B147" s="38"/>
      <c r="C147" s="39"/>
      <c r="D147" s="237" t="s">
        <v>121</v>
      </c>
      <c r="E147" s="39"/>
      <c r="F147" s="238" t="s">
        <v>161</v>
      </c>
      <c r="G147" s="39"/>
      <c r="H147" s="39"/>
      <c r="I147" s="139"/>
      <c r="J147" s="39"/>
      <c r="K147" s="39"/>
      <c r="L147" s="43"/>
      <c r="M147" s="239"/>
      <c r="N147" s="240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121</v>
      </c>
      <c r="AU147" s="16" t="s">
        <v>21</v>
      </c>
    </row>
    <row r="148" s="13" customFormat="1">
      <c r="A148" s="13"/>
      <c r="B148" s="252"/>
      <c r="C148" s="253"/>
      <c r="D148" s="237" t="s">
        <v>122</v>
      </c>
      <c r="E148" s="254" t="s">
        <v>1</v>
      </c>
      <c r="F148" s="255" t="s">
        <v>163</v>
      </c>
      <c r="G148" s="253"/>
      <c r="H148" s="254" t="s">
        <v>1</v>
      </c>
      <c r="I148" s="256"/>
      <c r="J148" s="253"/>
      <c r="K148" s="253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122</v>
      </c>
      <c r="AU148" s="261" t="s">
        <v>21</v>
      </c>
      <c r="AV148" s="13" t="s">
        <v>21</v>
      </c>
      <c r="AW148" s="13" t="s">
        <v>35</v>
      </c>
      <c r="AX148" s="13" t="s">
        <v>79</v>
      </c>
      <c r="AY148" s="261" t="s">
        <v>114</v>
      </c>
    </row>
    <row r="149" s="12" customFormat="1">
      <c r="A149" s="12"/>
      <c r="B149" s="241"/>
      <c r="C149" s="242"/>
      <c r="D149" s="237" t="s">
        <v>122</v>
      </c>
      <c r="E149" s="243" t="s">
        <v>1</v>
      </c>
      <c r="F149" s="244" t="s">
        <v>164</v>
      </c>
      <c r="G149" s="242"/>
      <c r="H149" s="245">
        <v>2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51" t="s">
        <v>122</v>
      </c>
      <c r="AU149" s="251" t="s">
        <v>21</v>
      </c>
      <c r="AV149" s="12" t="s">
        <v>88</v>
      </c>
      <c r="AW149" s="12" t="s">
        <v>35</v>
      </c>
      <c r="AX149" s="12" t="s">
        <v>79</v>
      </c>
      <c r="AY149" s="251" t="s">
        <v>114</v>
      </c>
    </row>
    <row r="150" s="12" customFormat="1">
      <c r="A150" s="12"/>
      <c r="B150" s="241"/>
      <c r="C150" s="242"/>
      <c r="D150" s="237" t="s">
        <v>122</v>
      </c>
      <c r="E150" s="243" t="s">
        <v>1</v>
      </c>
      <c r="F150" s="244" t="s">
        <v>165</v>
      </c>
      <c r="G150" s="242"/>
      <c r="H150" s="245">
        <v>2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51" t="s">
        <v>122</v>
      </c>
      <c r="AU150" s="251" t="s">
        <v>21</v>
      </c>
      <c r="AV150" s="12" t="s">
        <v>88</v>
      </c>
      <c r="AW150" s="12" t="s">
        <v>35</v>
      </c>
      <c r="AX150" s="12" t="s">
        <v>79</v>
      </c>
      <c r="AY150" s="251" t="s">
        <v>114</v>
      </c>
    </row>
    <row r="151" s="12" customFormat="1">
      <c r="A151" s="12"/>
      <c r="B151" s="241"/>
      <c r="C151" s="242"/>
      <c r="D151" s="237" t="s">
        <v>122</v>
      </c>
      <c r="E151" s="243" t="s">
        <v>1</v>
      </c>
      <c r="F151" s="244" t="s">
        <v>166</v>
      </c>
      <c r="G151" s="242"/>
      <c r="H151" s="245">
        <v>3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51" t="s">
        <v>122</v>
      </c>
      <c r="AU151" s="251" t="s">
        <v>21</v>
      </c>
      <c r="AV151" s="12" t="s">
        <v>88</v>
      </c>
      <c r="AW151" s="12" t="s">
        <v>35</v>
      </c>
      <c r="AX151" s="12" t="s">
        <v>79</v>
      </c>
      <c r="AY151" s="251" t="s">
        <v>114</v>
      </c>
    </row>
    <row r="152" s="12" customFormat="1">
      <c r="A152" s="12"/>
      <c r="B152" s="241"/>
      <c r="C152" s="242"/>
      <c r="D152" s="237" t="s">
        <v>122</v>
      </c>
      <c r="E152" s="243" t="s">
        <v>1</v>
      </c>
      <c r="F152" s="244" t="s">
        <v>167</v>
      </c>
      <c r="G152" s="242"/>
      <c r="H152" s="245">
        <v>3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51" t="s">
        <v>122</v>
      </c>
      <c r="AU152" s="251" t="s">
        <v>21</v>
      </c>
      <c r="AV152" s="12" t="s">
        <v>88</v>
      </c>
      <c r="AW152" s="12" t="s">
        <v>35</v>
      </c>
      <c r="AX152" s="12" t="s">
        <v>79</v>
      </c>
      <c r="AY152" s="251" t="s">
        <v>114</v>
      </c>
    </row>
    <row r="153" s="14" customFormat="1">
      <c r="A153" s="14"/>
      <c r="B153" s="262"/>
      <c r="C153" s="263"/>
      <c r="D153" s="237" t="s">
        <v>122</v>
      </c>
      <c r="E153" s="264" t="s">
        <v>1</v>
      </c>
      <c r="F153" s="265" t="s">
        <v>159</v>
      </c>
      <c r="G153" s="263"/>
      <c r="H153" s="266">
        <v>10</v>
      </c>
      <c r="I153" s="267"/>
      <c r="J153" s="263"/>
      <c r="K153" s="263"/>
      <c r="L153" s="268"/>
      <c r="M153" s="269"/>
      <c r="N153" s="270"/>
      <c r="O153" s="270"/>
      <c r="P153" s="270"/>
      <c r="Q153" s="270"/>
      <c r="R153" s="270"/>
      <c r="S153" s="270"/>
      <c r="T153" s="27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2" t="s">
        <v>122</v>
      </c>
      <c r="AU153" s="272" t="s">
        <v>21</v>
      </c>
      <c r="AV153" s="14" t="s">
        <v>113</v>
      </c>
      <c r="AW153" s="14" t="s">
        <v>35</v>
      </c>
      <c r="AX153" s="14" t="s">
        <v>21</v>
      </c>
      <c r="AY153" s="272" t="s">
        <v>114</v>
      </c>
    </row>
    <row r="154" s="2" customFormat="1" ht="16.5" customHeight="1">
      <c r="A154" s="37"/>
      <c r="B154" s="38"/>
      <c r="C154" s="222" t="s">
        <v>168</v>
      </c>
      <c r="D154" s="222" t="s">
        <v>115</v>
      </c>
      <c r="E154" s="223" t="s">
        <v>169</v>
      </c>
      <c r="F154" s="224" t="s">
        <v>170</v>
      </c>
      <c r="G154" s="225" t="s">
        <v>118</v>
      </c>
      <c r="H154" s="226">
        <v>3</v>
      </c>
      <c r="I154" s="227"/>
      <c r="J154" s="228">
        <f>ROUND(I154*H154,2)</f>
        <v>0</v>
      </c>
      <c r="K154" s="229"/>
      <c r="L154" s="230"/>
      <c r="M154" s="231" t="s">
        <v>1</v>
      </c>
      <c r="N154" s="232" t="s">
        <v>44</v>
      </c>
      <c r="O154" s="90"/>
      <c r="P154" s="233">
        <f>O154*H154</f>
        <v>0</v>
      </c>
      <c r="Q154" s="233">
        <v>0</v>
      </c>
      <c r="R154" s="233">
        <f>Q154*H154</f>
        <v>0</v>
      </c>
      <c r="S154" s="233">
        <v>0</v>
      </c>
      <c r="T154" s="23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5" t="s">
        <v>119</v>
      </c>
      <c r="AT154" s="235" t="s">
        <v>115</v>
      </c>
      <c r="AU154" s="235" t="s">
        <v>21</v>
      </c>
      <c r="AY154" s="16" t="s">
        <v>114</v>
      </c>
      <c r="BE154" s="236">
        <f>IF(N154="základní",J154,0)</f>
        <v>0</v>
      </c>
      <c r="BF154" s="236">
        <f>IF(N154="snížená",J154,0)</f>
        <v>0</v>
      </c>
      <c r="BG154" s="236">
        <f>IF(N154="zákl. přenesená",J154,0)</f>
        <v>0</v>
      </c>
      <c r="BH154" s="236">
        <f>IF(N154="sníž. přenesená",J154,0)</f>
        <v>0</v>
      </c>
      <c r="BI154" s="236">
        <f>IF(N154="nulová",J154,0)</f>
        <v>0</v>
      </c>
      <c r="BJ154" s="16" t="s">
        <v>21</v>
      </c>
      <c r="BK154" s="236">
        <f>ROUND(I154*H154,2)</f>
        <v>0</v>
      </c>
      <c r="BL154" s="16" t="s">
        <v>113</v>
      </c>
      <c r="BM154" s="235" t="s">
        <v>171</v>
      </c>
    </row>
    <row r="155" s="2" customFormat="1">
      <c r="A155" s="37"/>
      <c r="B155" s="38"/>
      <c r="C155" s="39"/>
      <c r="D155" s="237" t="s">
        <v>121</v>
      </c>
      <c r="E155" s="39"/>
      <c r="F155" s="238" t="s">
        <v>172</v>
      </c>
      <c r="G155" s="39"/>
      <c r="H155" s="39"/>
      <c r="I155" s="139"/>
      <c r="J155" s="39"/>
      <c r="K155" s="39"/>
      <c r="L155" s="43"/>
      <c r="M155" s="239"/>
      <c r="N155" s="240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121</v>
      </c>
      <c r="AU155" s="16" t="s">
        <v>21</v>
      </c>
    </row>
    <row r="156" s="2" customFormat="1" ht="16.5" customHeight="1">
      <c r="A156" s="37"/>
      <c r="B156" s="38"/>
      <c r="C156" s="222" t="s">
        <v>26</v>
      </c>
      <c r="D156" s="222" t="s">
        <v>115</v>
      </c>
      <c r="E156" s="223" t="s">
        <v>173</v>
      </c>
      <c r="F156" s="224" t="s">
        <v>174</v>
      </c>
      <c r="G156" s="225" t="s">
        <v>118</v>
      </c>
      <c r="H156" s="226">
        <v>2</v>
      </c>
      <c r="I156" s="227"/>
      <c r="J156" s="228">
        <f>ROUND(I156*H156,2)</f>
        <v>0</v>
      </c>
      <c r="K156" s="229"/>
      <c r="L156" s="230"/>
      <c r="M156" s="231" t="s">
        <v>1</v>
      </c>
      <c r="N156" s="232" t="s">
        <v>44</v>
      </c>
      <c r="O156" s="90"/>
      <c r="P156" s="233">
        <f>O156*H156</f>
        <v>0</v>
      </c>
      <c r="Q156" s="233">
        <v>0</v>
      </c>
      <c r="R156" s="233">
        <f>Q156*H156</f>
        <v>0</v>
      </c>
      <c r="S156" s="233">
        <v>0</v>
      </c>
      <c r="T156" s="23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5" t="s">
        <v>119</v>
      </c>
      <c r="AT156" s="235" t="s">
        <v>115</v>
      </c>
      <c r="AU156" s="235" t="s">
        <v>21</v>
      </c>
      <c r="AY156" s="16" t="s">
        <v>114</v>
      </c>
      <c r="BE156" s="236">
        <f>IF(N156="základní",J156,0)</f>
        <v>0</v>
      </c>
      <c r="BF156" s="236">
        <f>IF(N156="snížená",J156,0)</f>
        <v>0</v>
      </c>
      <c r="BG156" s="236">
        <f>IF(N156="zákl. přenesená",J156,0)</f>
        <v>0</v>
      </c>
      <c r="BH156" s="236">
        <f>IF(N156="sníž. přenesená",J156,0)</f>
        <v>0</v>
      </c>
      <c r="BI156" s="236">
        <f>IF(N156="nulová",J156,0)</f>
        <v>0</v>
      </c>
      <c r="BJ156" s="16" t="s">
        <v>21</v>
      </c>
      <c r="BK156" s="236">
        <f>ROUND(I156*H156,2)</f>
        <v>0</v>
      </c>
      <c r="BL156" s="16" t="s">
        <v>113</v>
      </c>
      <c r="BM156" s="235" t="s">
        <v>175</v>
      </c>
    </row>
    <row r="157" s="2" customFormat="1">
      <c r="A157" s="37"/>
      <c r="B157" s="38"/>
      <c r="C157" s="39"/>
      <c r="D157" s="237" t="s">
        <v>121</v>
      </c>
      <c r="E157" s="39"/>
      <c r="F157" s="238" t="s">
        <v>172</v>
      </c>
      <c r="G157" s="39"/>
      <c r="H157" s="39"/>
      <c r="I157" s="139"/>
      <c r="J157" s="39"/>
      <c r="K157" s="39"/>
      <c r="L157" s="43"/>
      <c r="M157" s="239"/>
      <c r="N157" s="240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121</v>
      </c>
      <c r="AU157" s="16" t="s">
        <v>21</v>
      </c>
    </row>
    <row r="158" s="12" customFormat="1">
      <c r="A158" s="12"/>
      <c r="B158" s="241"/>
      <c r="C158" s="242"/>
      <c r="D158" s="237" t="s">
        <v>122</v>
      </c>
      <c r="E158" s="243" t="s">
        <v>1</v>
      </c>
      <c r="F158" s="244" t="s">
        <v>176</v>
      </c>
      <c r="G158" s="242"/>
      <c r="H158" s="245">
        <v>1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51" t="s">
        <v>122</v>
      </c>
      <c r="AU158" s="251" t="s">
        <v>21</v>
      </c>
      <c r="AV158" s="12" t="s">
        <v>88</v>
      </c>
      <c r="AW158" s="12" t="s">
        <v>35</v>
      </c>
      <c r="AX158" s="12" t="s">
        <v>79</v>
      </c>
      <c r="AY158" s="251" t="s">
        <v>114</v>
      </c>
    </row>
    <row r="159" s="12" customFormat="1">
      <c r="A159" s="12"/>
      <c r="B159" s="241"/>
      <c r="C159" s="242"/>
      <c r="D159" s="237" t="s">
        <v>122</v>
      </c>
      <c r="E159" s="243" t="s">
        <v>1</v>
      </c>
      <c r="F159" s="244" t="s">
        <v>177</v>
      </c>
      <c r="G159" s="242"/>
      <c r="H159" s="245">
        <v>1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51" t="s">
        <v>122</v>
      </c>
      <c r="AU159" s="251" t="s">
        <v>21</v>
      </c>
      <c r="AV159" s="12" t="s">
        <v>88</v>
      </c>
      <c r="AW159" s="12" t="s">
        <v>35</v>
      </c>
      <c r="AX159" s="12" t="s">
        <v>79</v>
      </c>
      <c r="AY159" s="251" t="s">
        <v>114</v>
      </c>
    </row>
    <row r="160" s="14" customFormat="1">
      <c r="A160" s="14"/>
      <c r="B160" s="262"/>
      <c r="C160" s="263"/>
      <c r="D160" s="237" t="s">
        <v>122</v>
      </c>
      <c r="E160" s="264" t="s">
        <v>1</v>
      </c>
      <c r="F160" s="265" t="s">
        <v>159</v>
      </c>
      <c r="G160" s="263"/>
      <c r="H160" s="266">
        <v>2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2" t="s">
        <v>122</v>
      </c>
      <c r="AU160" s="272" t="s">
        <v>21</v>
      </c>
      <c r="AV160" s="14" t="s">
        <v>113</v>
      </c>
      <c r="AW160" s="14" t="s">
        <v>35</v>
      </c>
      <c r="AX160" s="14" t="s">
        <v>21</v>
      </c>
      <c r="AY160" s="272" t="s">
        <v>114</v>
      </c>
    </row>
    <row r="161" s="2" customFormat="1" ht="16.5" customHeight="1">
      <c r="A161" s="37"/>
      <c r="B161" s="38"/>
      <c r="C161" s="222" t="s">
        <v>178</v>
      </c>
      <c r="D161" s="222" t="s">
        <v>115</v>
      </c>
      <c r="E161" s="223" t="s">
        <v>179</v>
      </c>
      <c r="F161" s="224" t="s">
        <v>180</v>
      </c>
      <c r="G161" s="225" t="s">
        <v>118</v>
      </c>
      <c r="H161" s="226">
        <v>2</v>
      </c>
      <c r="I161" s="227"/>
      <c r="J161" s="228">
        <f>ROUND(I161*H161,2)</f>
        <v>0</v>
      </c>
      <c r="K161" s="229"/>
      <c r="L161" s="230"/>
      <c r="M161" s="231" t="s">
        <v>1</v>
      </c>
      <c r="N161" s="232" t="s">
        <v>44</v>
      </c>
      <c r="O161" s="90"/>
      <c r="P161" s="233">
        <f>O161*H161</f>
        <v>0</v>
      </c>
      <c r="Q161" s="233">
        <v>0</v>
      </c>
      <c r="R161" s="233">
        <f>Q161*H161</f>
        <v>0</v>
      </c>
      <c r="S161" s="233">
        <v>0</v>
      </c>
      <c r="T161" s="23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5" t="s">
        <v>119</v>
      </c>
      <c r="AT161" s="235" t="s">
        <v>115</v>
      </c>
      <c r="AU161" s="235" t="s">
        <v>21</v>
      </c>
      <c r="AY161" s="16" t="s">
        <v>114</v>
      </c>
      <c r="BE161" s="236">
        <f>IF(N161="základní",J161,0)</f>
        <v>0</v>
      </c>
      <c r="BF161" s="236">
        <f>IF(N161="snížená",J161,0)</f>
        <v>0</v>
      </c>
      <c r="BG161" s="236">
        <f>IF(N161="zákl. přenesená",J161,0)</f>
        <v>0</v>
      </c>
      <c r="BH161" s="236">
        <f>IF(N161="sníž. přenesená",J161,0)</f>
        <v>0</v>
      </c>
      <c r="BI161" s="236">
        <f>IF(N161="nulová",J161,0)</f>
        <v>0</v>
      </c>
      <c r="BJ161" s="16" t="s">
        <v>21</v>
      </c>
      <c r="BK161" s="236">
        <f>ROUND(I161*H161,2)</f>
        <v>0</v>
      </c>
      <c r="BL161" s="16" t="s">
        <v>113</v>
      </c>
      <c r="BM161" s="235" t="s">
        <v>181</v>
      </c>
    </row>
    <row r="162" s="2" customFormat="1">
      <c r="A162" s="37"/>
      <c r="B162" s="38"/>
      <c r="C162" s="39"/>
      <c r="D162" s="237" t="s">
        <v>121</v>
      </c>
      <c r="E162" s="39"/>
      <c r="F162" s="238" t="s">
        <v>182</v>
      </c>
      <c r="G162" s="39"/>
      <c r="H162" s="39"/>
      <c r="I162" s="139"/>
      <c r="J162" s="39"/>
      <c r="K162" s="39"/>
      <c r="L162" s="43"/>
      <c r="M162" s="239"/>
      <c r="N162" s="240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121</v>
      </c>
      <c r="AU162" s="16" t="s">
        <v>21</v>
      </c>
    </row>
    <row r="163" s="12" customFormat="1">
      <c r="A163" s="12"/>
      <c r="B163" s="241"/>
      <c r="C163" s="242"/>
      <c r="D163" s="237" t="s">
        <v>122</v>
      </c>
      <c r="E163" s="243" t="s">
        <v>1</v>
      </c>
      <c r="F163" s="244" t="s">
        <v>183</v>
      </c>
      <c r="G163" s="242"/>
      <c r="H163" s="245">
        <v>2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51" t="s">
        <v>122</v>
      </c>
      <c r="AU163" s="251" t="s">
        <v>21</v>
      </c>
      <c r="AV163" s="12" t="s">
        <v>88</v>
      </c>
      <c r="AW163" s="12" t="s">
        <v>35</v>
      </c>
      <c r="AX163" s="12" t="s">
        <v>21</v>
      </c>
      <c r="AY163" s="251" t="s">
        <v>114</v>
      </c>
    </row>
    <row r="164" s="2" customFormat="1" ht="16.5" customHeight="1">
      <c r="A164" s="37"/>
      <c r="B164" s="38"/>
      <c r="C164" s="222" t="s">
        <v>184</v>
      </c>
      <c r="D164" s="222" t="s">
        <v>115</v>
      </c>
      <c r="E164" s="223" t="s">
        <v>185</v>
      </c>
      <c r="F164" s="224" t="s">
        <v>186</v>
      </c>
      <c r="G164" s="225" t="s">
        <v>187</v>
      </c>
      <c r="H164" s="226">
        <v>2</v>
      </c>
      <c r="I164" s="227"/>
      <c r="J164" s="228">
        <f>ROUND(I164*H164,2)</f>
        <v>0</v>
      </c>
      <c r="K164" s="229"/>
      <c r="L164" s="230"/>
      <c r="M164" s="231" t="s">
        <v>1</v>
      </c>
      <c r="N164" s="232" t="s">
        <v>44</v>
      </c>
      <c r="O164" s="90"/>
      <c r="P164" s="233">
        <f>O164*H164</f>
        <v>0</v>
      </c>
      <c r="Q164" s="233">
        <v>0</v>
      </c>
      <c r="R164" s="233">
        <f>Q164*H164</f>
        <v>0</v>
      </c>
      <c r="S164" s="233">
        <v>0</v>
      </c>
      <c r="T164" s="23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5" t="s">
        <v>119</v>
      </c>
      <c r="AT164" s="235" t="s">
        <v>115</v>
      </c>
      <c r="AU164" s="235" t="s">
        <v>21</v>
      </c>
      <c r="AY164" s="16" t="s">
        <v>114</v>
      </c>
      <c r="BE164" s="236">
        <f>IF(N164="základní",J164,0)</f>
        <v>0</v>
      </c>
      <c r="BF164" s="236">
        <f>IF(N164="snížená",J164,0)</f>
        <v>0</v>
      </c>
      <c r="BG164" s="236">
        <f>IF(N164="zákl. přenesená",J164,0)</f>
        <v>0</v>
      </c>
      <c r="BH164" s="236">
        <f>IF(N164="sníž. přenesená",J164,0)</f>
        <v>0</v>
      </c>
      <c r="BI164" s="236">
        <f>IF(N164="nulová",J164,0)</f>
        <v>0</v>
      </c>
      <c r="BJ164" s="16" t="s">
        <v>21</v>
      </c>
      <c r="BK164" s="236">
        <f>ROUND(I164*H164,2)</f>
        <v>0</v>
      </c>
      <c r="BL164" s="16" t="s">
        <v>113</v>
      </c>
      <c r="BM164" s="235" t="s">
        <v>188</v>
      </c>
    </row>
    <row r="165" s="2" customFormat="1">
      <c r="A165" s="37"/>
      <c r="B165" s="38"/>
      <c r="C165" s="39"/>
      <c r="D165" s="237" t="s">
        <v>121</v>
      </c>
      <c r="E165" s="39"/>
      <c r="F165" s="238" t="s">
        <v>189</v>
      </c>
      <c r="G165" s="39"/>
      <c r="H165" s="39"/>
      <c r="I165" s="139"/>
      <c r="J165" s="39"/>
      <c r="K165" s="39"/>
      <c r="L165" s="43"/>
      <c r="M165" s="239"/>
      <c r="N165" s="240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121</v>
      </c>
      <c r="AU165" s="16" t="s">
        <v>21</v>
      </c>
    </row>
    <row r="166" s="12" customFormat="1">
      <c r="A166" s="12"/>
      <c r="B166" s="241"/>
      <c r="C166" s="242"/>
      <c r="D166" s="237" t="s">
        <v>122</v>
      </c>
      <c r="E166" s="243" t="s">
        <v>1</v>
      </c>
      <c r="F166" s="244" t="s">
        <v>190</v>
      </c>
      <c r="G166" s="242"/>
      <c r="H166" s="245">
        <v>1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51" t="s">
        <v>122</v>
      </c>
      <c r="AU166" s="251" t="s">
        <v>21</v>
      </c>
      <c r="AV166" s="12" t="s">
        <v>88</v>
      </c>
      <c r="AW166" s="12" t="s">
        <v>35</v>
      </c>
      <c r="AX166" s="12" t="s">
        <v>79</v>
      </c>
      <c r="AY166" s="251" t="s">
        <v>114</v>
      </c>
    </row>
    <row r="167" s="12" customFormat="1">
      <c r="A167" s="12"/>
      <c r="B167" s="241"/>
      <c r="C167" s="242"/>
      <c r="D167" s="237" t="s">
        <v>122</v>
      </c>
      <c r="E167" s="243" t="s">
        <v>1</v>
      </c>
      <c r="F167" s="244" t="s">
        <v>191</v>
      </c>
      <c r="G167" s="242"/>
      <c r="H167" s="245">
        <v>1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51" t="s">
        <v>122</v>
      </c>
      <c r="AU167" s="251" t="s">
        <v>21</v>
      </c>
      <c r="AV167" s="12" t="s">
        <v>88</v>
      </c>
      <c r="AW167" s="12" t="s">
        <v>35</v>
      </c>
      <c r="AX167" s="12" t="s">
        <v>79</v>
      </c>
      <c r="AY167" s="251" t="s">
        <v>114</v>
      </c>
    </row>
    <row r="168" s="14" customFormat="1">
      <c r="A168" s="14"/>
      <c r="B168" s="262"/>
      <c r="C168" s="263"/>
      <c r="D168" s="237" t="s">
        <v>122</v>
      </c>
      <c r="E168" s="264" t="s">
        <v>1</v>
      </c>
      <c r="F168" s="265" t="s">
        <v>159</v>
      </c>
      <c r="G168" s="263"/>
      <c r="H168" s="266">
        <v>2</v>
      </c>
      <c r="I168" s="267"/>
      <c r="J168" s="263"/>
      <c r="K168" s="263"/>
      <c r="L168" s="268"/>
      <c r="M168" s="269"/>
      <c r="N168" s="270"/>
      <c r="O168" s="270"/>
      <c r="P168" s="270"/>
      <c r="Q168" s="270"/>
      <c r="R168" s="270"/>
      <c r="S168" s="270"/>
      <c r="T168" s="27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2" t="s">
        <v>122</v>
      </c>
      <c r="AU168" s="272" t="s">
        <v>21</v>
      </c>
      <c r="AV168" s="14" t="s">
        <v>113</v>
      </c>
      <c r="AW168" s="14" t="s">
        <v>35</v>
      </c>
      <c r="AX168" s="14" t="s">
        <v>21</v>
      </c>
      <c r="AY168" s="272" t="s">
        <v>114</v>
      </c>
    </row>
    <row r="169" s="2" customFormat="1" ht="21.75" customHeight="1">
      <c r="A169" s="37"/>
      <c r="B169" s="38"/>
      <c r="C169" s="273" t="s">
        <v>192</v>
      </c>
      <c r="D169" s="273" t="s">
        <v>193</v>
      </c>
      <c r="E169" s="274" t="s">
        <v>194</v>
      </c>
      <c r="F169" s="275" t="s">
        <v>195</v>
      </c>
      <c r="G169" s="276" t="s">
        <v>118</v>
      </c>
      <c r="H169" s="277">
        <v>11</v>
      </c>
      <c r="I169" s="278"/>
      <c r="J169" s="279">
        <f>ROUND(I169*H169,2)</f>
        <v>0</v>
      </c>
      <c r="K169" s="280"/>
      <c r="L169" s="43"/>
      <c r="M169" s="281" t="s">
        <v>1</v>
      </c>
      <c r="N169" s="282" t="s">
        <v>44</v>
      </c>
      <c r="O169" s="90"/>
      <c r="P169" s="233">
        <f>O169*H169</f>
        <v>0</v>
      </c>
      <c r="Q169" s="233">
        <v>0</v>
      </c>
      <c r="R169" s="233">
        <f>Q169*H169</f>
        <v>0</v>
      </c>
      <c r="S169" s="233">
        <v>0</v>
      </c>
      <c r="T169" s="23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5" t="s">
        <v>21</v>
      </c>
      <c r="AT169" s="235" t="s">
        <v>193</v>
      </c>
      <c r="AU169" s="235" t="s">
        <v>21</v>
      </c>
      <c r="AY169" s="16" t="s">
        <v>114</v>
      </c>
      <c r="BE169" s="236">
        <f>IF(N169="základní",J169,0)</f>
        <v>0</v>
      </c>
      <c r="BF169" s="236">
        <f>IF(N169="snížená",J169,0)</f>
        <v>0</v>
      </c>
      <c r="BG169" s="236">
        <f>IF(N169="zákl. přenesená",J169,0)</f>
        <v>0</v>
      </c>
      <c r="BH169" s="236">
        <f>IF(N169="sníž. přenesená",J169,0)</f>
        <v>0</v>
      </c>
      <c r="BI169" s="236">
        <f>IF(N169="nulová",J169,0)</f>
        <v>0</v>
      </c>
      <c r="BJ169" s="16" t="s">
        <v>21</v>
      </c>
      <c r="BK169" s="236">
        <f>ROUND(I169*H169,2)</f>
        <v>0</v>
      </c>
      <c r="BL169" s="16" t="s">
        <v>21</v>
      </c>
      <c r="BM169" s="235" t="s">
        <v>196</v>
      </c>
    </row>
    <row r="170" s="13" customFormat="1">
      <c r="A170" s="13"/>
      <c r="B170" s="252"/>
      <c r="C170" s="253"/>
      <c r="D170" s="237" t="s">
        <v>122</v>
      </c>
      <c r="E170" s="254" t="s">
        <v>1</v>
      </c>
      <c r="F170" s="255" t="s">
        <v>197</v>
      </c>
      <c r="G170" s="253"/>
      <c r="H170" s="254" t="s">
        <v>1</v>
      </c>
      <c r="I170" s="256"/>
      <c r="J170" s="253"/>
      <c r="K170" s="253"/>
      <c r="L170" s="257"/>
      <c r="M170" s="258"/>
      <c r="N170" s="259"/>
      <c r="O170" s="259"/>
      <c r="P170" s="259"/>
      <c r="Q170" s="259"/>
      <c r="R170" s="259"/>
      <c r="S170" s="259"/>
      <c r="T170" s="26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1" t="s">
        <v>122</v>
      </c>
      <c r="AU170" s="261" t="s">
        <v>21</v>
      </c>
      <c r="AV170" s="13" t="s">
        <v>21</v>
      </c>
      <c r="AW170" s="13" t="s">
        <v>35</v>
      </c>
      <c r="AX170" s="13" t="s">
        <v>79</v>
      </c>
      <c r="AY170" s="261" t="s">
        <v>114</v>
      </c>
    </row>
    <row r="171" s="12" customFormat="1">
      <c r="A171" s="12"/>
      <c r="B171" s="241"/>
      <c r="C171" s="242"/>
      <c r="D171" s="237" t="s">
        <v>122</v>
      </c>
      <c r="E171" s="243" t="s">
        <v>1</v>
      </c>
      <c r="F171" s="244" t="s">
        <v>198</v>
      </c>
      <c r="G171" s="242"/>
      <c r="H171" s="245">
        <v>1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51" t="s">
        <v>122</v>
      </c>
      <c r="AU171" s="251" t="s">
        <v>21</v>
      </c>
      <c r="AV171" s="12" t="s">
        <v>88</v>
      </c>
      <c r="AW171" s="12" t="s">
        <v>35</v>
      </c>
      <c r="AX171" s="12" t="s">
        <v>79</v>
      </c>
      <c r="AY171" s="251" t="s">
        <v>114</v>
      </c>
    </row>
    <row r="172" s="12" customFormat="1">
      <c r="A172" s="12"/>
      <c r="B172" s="241"/>
      <c r="C172" s="242"/>
      <c r="D172" s="237" t="s">
        <v>122</v>
      </c>
      <c r="E172" s="243" t="s">
        <v>1</v>
      </c>
      <c r="F172" s="244" t="s">
        <v>199</v>
      </c>
      <c r="G172" s="242"/>
      <c r="H172" s="245">
        <v>1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51" t="s">
        <v>122</v>
      </c>
      <c r="AU172" s="251" t="s">
        <v>21</v>
      </c>
      <c r="AV172" s="12" t="s">
        <v>88</v>
      </c>
      <c r="AW172" s="12" t="s">
        <v>35</v>
      </c>
      <c r="AX172" s="12" t="s">
        <v>79</v>
      </c>
      <c r="AY172" s="251" t="s">
        <v>114</v>
      </c>
    </row>
    <row r="173" s="12" customFormat="1">
      <c r="A173" s="12"/>
      <c r="B173" s="241"/>
      <c r="C173" s="242"/>
      <c r="D173" s="237" t="s">
        <v>122</v>
      </c>
      <c r="E173" s="243" t="s">
        <v>1</v>
      </c>
      <c r="F173" s="244" t="s">
        <v>200</v>
      </c>
      <c r="G173" s="242"/>
      <c r="H173" s="245">
        <v>1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51" t="s">
        <v>122</v>
      </c>
      <c r="AU173" s="251" t="s">
        <v>21</v>
      </c>
      <c r="AV173" s="12" t="s">
        <v>88</v>
      </c>
      <c r="AW173" s="12" t="s">
        <v>35</v>
      </c>
      <c r="AX173" s="12" t="s">
        <v>79</v>
      </c>
      <c r="AY173" s="251" t="s">
        <v>114</v>
      </c>
    </row>
    <row r="174" s="12" customFormat="1">
      <c r="A174" s="12"/>
      <c r="B174" s="241"/>
      <c r="C174" s="242"/>
      <c r="D174" s="237" t="s">
        <v>122</v>
      </c>
      <c r="E174" s="243" t="s">
        <v>1</v>
      </c>
      <c r="F174" s="244" t="s">
        <v>201</v>
      </c>
      <c r="G174" s="242"/>
      <c r="H174" s="245">
        <v>4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51" t="s">
        <v>122</v>
      </c>
      <c r="AU174" s="251" t="s">
        <v>21</v>
      </c>
      <c r="AV174" s="12" t="s">
        <v>88</v>
      </c>
      <c r="AW174" s="12" t="s">
        <v>35</v>
      </c>
      <c r="AX174" s="12" t="s">
        <v>79</v>
      </c>
      <c r="AY174" s="251" t="s">
        <v>114</v>
      </c>
    </row>
    <row r="175" s="12" customFormat="1">
      <c r="A175" s="12"/>
      <c r="B175" s="241"/>
      <c r="C175" s="242"/>
      <c r="D175" s="237" t="s">
        <v>122</v>
      </c>
      <c r="E175" s="243" t="s">
        <v>1</v>
      </c>
      <c r="F175" s="244" t="s">
        <v>202</v>
      </c>
      <c r="G175" s="242"/>
      <c r="H175" s="245">
        <v>4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51" t="s">
        <v>122</v>
      </c>
      <c r="AU175" s="251" t="s">
        <v>21</v>
      </c>
      <c r="AV175" s="12" t="s">
        <v>88</v>
      </c>
      <c r="AW175" s="12" t="s">
        <v>35</v>
      </c>
      <c r="AX175" s="12" t="s">
        <v>79</v>
      </c>
      <c r="AY175" s="251" t="s">
        <v>114</v>
      </c>
    </row>
    <row r="176" s="2" customFormat="1" ht="16.5" customHeight="1">
      <c r="A176" s="37"/>
      <c r="B176" s="38"/>
      <c r="C176" s="273" t="s">
        <v>203</v>
      </c>
      <c r="D176" s="273" t="s">
        <v>193</v>
      </c>
      <c r="E176" s="274" t="s">
        <v>204</v>
      </c>
      <c r="F176" s="275" t="s">
        <v>205</v>
      </c>
      <c r="G176" s="276" t="s">
        <v>187</v>
      </c>
      <c r="H176" s="277">
        <v>1</v>
      </c>
      <c r="I176" s="278"/>
      <c r="J176" s="279">
        <f>ROUND(I176*H176,2)</f>
        <v>0</v>
      </c>
      <c r="K176" s="280"/>
      <c r="L176" s="43"/>
      <c r="M176" s="281" t="s">
        <v>1</v>
      </c>
      <c r="N176" s="282" t="s">
        <v>44</v>
      </c>
      <c r="O176" s="90"/>
      <c r="P176" s="233">
        <f>O176*H176</f>
        <v>0</v>
      </c>
      <c r="Q176" s="233">
        <v>0</v>
      </c>
      <c r="R176" s="233">
        <f>Q176*H176</f>
        <v>0</v>
      </c>
      <c r="S176" s="233">
        <v>0</v>
      </c>
      <c r="T176" s="23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5" t="s">
        <v>113</v>
      </c>
      <c r="AT176" s="235" t="s">
        <v>193</v>
      </c>
      <c r="AU176" s="235" t="s">
        <v>21</v>
      </c>
      <c r="AY176" s="16" t="s">
        <v>114</v>
      </c>
      <c r="BE176" s="236">
        <f>IF(N176="základní",J176,0)</f>
        <v>0</v>
      </c>
      <c r="BF176" s="236">
        <f>IF(N176="snížená",J176,0)</f>
        <v>0</v>
      </c>
      <c r="BG176" s="236">
        <f>IF(N176="zákl. přenesená",J176,0)</f>
        <v>0</v>
      </c>
      <c r="BH176" s="236">
        <f>IF(N176="sníž. přenesená",J176,0)</f>
        <v>0</v>
      </c>
      <c r="BI176" s="236">
        <f>IF(N176="nulová",J176,0)</f>
        <v>0</v>
      </c>
      <c r="BJ176" s="16" t="s">
        <v>21</v>
      </c>
      <c r="BK176" s="236">
        <f>ROUND(I176*H176,2)</f>
        <v>0</v>
      </c>
      <c r="BL176" s="16" t="s">
        <v>113</v>
      </c>
      <c r="BM176" s="235" t="s">
        <v>206</v>
      </c>
    </row>
    <row r="177" s="2" customFormat="1">
      <c r="A177" s="37"/>
      <c r="B177" s="38"/>
      <c r="C177" s="39"/>
      <c r="D177" s="237" t="s">
        <v>121</v>
      </c>
      <c r="E177" s="39"/>
      <c r="F177" s="238" t="s">
        <v>205</v>
      </c>
      <c r="G177" s="39"/>
      <c r="H177" s="39"/>
      <c r="I177" s="139"/>
      <c r="J177" s="39"/>
      <c r="K177" s="39"/>
      <c r="L177" s="43"/>
      <c r="M177" s="283"/>
      <c r="N177" s="284"/>
      <c r="O177" s="285"/>
      <c r="P177" s="285"/>
      <c r="Q177" s="285"/>
      <c r="R177" s="285"/>
      <c r="S177" s="285"/>
      <c r="T177" s="286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121</v>
      </c>
      <c r="AU177" s="16" t="s">
        <v>21</v>
      </c>
    </row>
    <row r="178" s="2" customFormat="1" ht="6.96" customHeight="1">
      <c r="A178" s="37"/>
      <c r="B178" s="65"/>
      <c r="C178" s="66"/>
      <c r="D178" s="66"/>
      <c r="E178" s="66"/>
      <c r="F178" s="66"/>
      <c r="G178" s="66"/>
      <c r="H178" s="66"/>
      <c r="I178" s="178"/>
      <c r="J178" s="66"/>
      <c r="K178" s="66"/>
      <c r="L178" s="43"/>
      <c r="M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</row>
  </sheetData>
  <sheetProtection sheet="1" autoFilter="0" formatColumns="0" formatRows="0" objects="1" scenarios="1" spinCount="100000" saltValue="FZ5VsNUYdBsFaKtzqTgBu/4YFAYcjtF1tfNVj3Z9p3BXrS31Lp2Es3Ghy+vsLIniM0Z3QFaPQffFfun2lYm17A==" hashValue="wggYkPJoZTXDta8m6Sjzgdyu97nQJy4QbohdBb58pdrcdNxX9SWT+ijN3yIzVYxb1LpCfxsGw3ljnxFkc6D7uA==" algorithmName="SHA-512" password="CC35"/>
  <autoFilter ref="C116:K17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19"/>
    </row>
    <row r="4" s="1" customFormat="1" ht="24.96" customHeight="1">
      <c r="B4" s="19"/>
      <c r="C4" s="135" t="s">
        <v>207</v>
      </c>
      <c r="H4" s="19"/>
    </row>
    <row r="5" s="1" customFormat="1" ht="12" customHeight="1">
      <c r="B5" s="19"/>
      <c r="C5" s="287" t="s">
        <v>13</v>
      </c>
      <c r="D5" s="146" t="s">
        <v>14</v>
      </c>
      <c r="E5" s="1"/>
      <c r="F5" s="1"/>
      <c r="H5" s="19"/>
    </row>
    <row r="6" s="1" customFormat="1" ht="36.96" customHeight="1">
      <c r="B6" s="19"/>
      <c r="C6" s="288" t="s">
        <v>16</v>
      </c>
      <c r="D6" s="289" t="s">
        <v>17</v>
      </c>
      <c r="E6" s="1"/>
      <c r="F6" s="1"/>
      <c r="H6" s="19"/>
    </row>
    <row r="7" s="1" customFormat="1" ht="16.5" customHeight="1">
      <c r="B7" s="19"/>
      <c r="C7" s="137" t="s">
        <v>24</v>
      </c>
      <c r="D7" s="143" t="str">
        <f>'Rekapitulace stavby'!AN8</f>
        <v>10. 3. 2020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0" customFormat="1" ht="29.28" customHeight="1">
      <c r="A9" s="195"/>
      <c r="B9" s="290"/>
      <c r="C9" s="291" t="s">
        <v>60</v>
      </c>
      <c r="D9" s="292" t="s">
        <v>61</v>
      </c>
      <c r="E9" s="292" t="s">
        <v>100</v>
      </c>
      <c r="F9" s="293" t="s">
        <v>208</v>
      </c>
      <c r="G9" s="195"/>
      <c r="H9" s="290"/>
    </row>
    <row r="10" s="2" customFormat="1" ht="26.4" customHeight="1">
      <c r="A10" s="37"/>
      <c r="B10" s="43"/>
      <c r="C10" s="294" t="s">
        <v>209</v>
      </c>
      <c r="D10" s="294" t="s">
        <v>85</v>
      </c>
      <c r="E10" s="37"/>
      <c r="F10" s="37"/>
      <c r="G10" s="37"/>
      <c r="H10" s="43"/>
    </row>
    <row r="11" s="2" customFormat="1" ht="16.8" customHeight="1">
      <c r="A11" s="37"/>
      <c r="B11" s="43"/>
      <c r="C11" s="295" t="s">
        <v>210</v>
      </c>
      <c r="D11" s="296" t="s">
        <v>211</v>
      </c>
      <c r="E11" s="297" t="s">
        <v>212</v>
      </c>
      <c r="F11" s="298">
        <v>23</v>
      </c>
      <c r="G11" s="37"/>
      <c r="H11" s="43"/>
    </row>
    <row r="12" s="2" customFormat="1" ht="16.8" customHeight="1">
      <c r="A12" s="37"/>
      <c r="B12" s="43"/>
      <c r="C12" s="299" t="s">
        <v>1</v>
      </c>
      <c r="D12" s="299" t="s">
        <v>213</v>
      </c>
      <c r="E12" s="16" t="s">
        <v>1</v>
      </c>
      <c r="F12" s="300">
        <v>23</v>
      </c>
      <c r="G12" s="37"/>
      <c r="H12" s="43"/>
    </row>
    <row r="13" s="2" customFormat="1" ht="7.44" customHeight="1">
      <c r="A13" s="37"/>
      <c r="B13" s="176"/>
      <c r="C13" s="177"/>
      <c r="D13" s="177"/>
      <c r="E13" s="177"/>
      <c r="F13" s="177"/>
      <c r="G13" s="177"/>
      <c r="H13" s="43"/>
    </row>
    <row r="14" s="2" customFormat="1">
      <c r="A14" s="37"/>
      <c r="B14" s="37"/>
      <c r="C14" s="37"/>
      <c r="D14" s="37"/>
      <c r="E14" s="37"/>
      <c r="F14" s="37"/>
      <c r="G14" s="37"/>
      <c r="H14" s="37"/>
    </row>
  </sheetData>
  <sheetProtection sheet="1" formatColumns="0" formatRows="0" objects="1" scenarios="1" spinCount="100000" saltValue="f6D9UIbMmrFlHVqNQrpsSwU3wsD6Q+z4QeX1qncsjG43r9exwWONAiFB2bej2skrN2pIWw+N8XgFNHUFIVYScg==" hashValue="MaMYtgLbaQ8CF0kCcj+Idi4YcZdz97jjl5QAWfB01NI0jH6o9wOnpD6yAYC+cyeg7alOAXjwP7LOE00JEjIaD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Urban Marek</dc:creator>
  <cp:lastModifiedBy>Urban Marek</cp:lastModifiedBy>
  <dcterms:created xsi:type="dcterms:W3CDTF">2020-03-10T15:35:09Z</dcterms:created>
  <dcterms:modified xsi:type="dcterms:W3CDTF">2020-03-10T15:35:14Z</dcterms:modified>
</cp:coreProperties>
</file>